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30" windowWidth="9420" windowHeight="9585" activeTab="0"/>
  </bookViews>
  <sheets>
    <sheet name=" PL" sheetId="1" r:id="rId1"/>
    <sheet name=" BS" sheetId="2" r:id="rId2"/>
    <sheet name=" CF" sheetId="3" r:id="rId3"/>
    <sheet name="Equity" sheetId="4" r:id="rId4"/>
  </sheets>
  <externalReferences>
    <externalReference r:id="rId7"/>
    <externalReference r:id="rId8"/>
    <externalReference r:id="rId9"/>
  </externalReferences>
  <definedNames>
    <definedName name="_xlnm.Print_Area" localSheetId="1">' BS'!$A$1:$J$71</definedName>
    <definedName name="_xlnm.Print_Area" localSheetId="2">' CF'!$A$1:$F$56</definedName>
    <definedName name="_xlnm.Print_Area" localSheetId="0">' PL'!$A$1:$K$67</definedName>
    <definedName name="_xlnm.Print_Area" localSheetId="3">'Equity'!$A$1:$Q$67</definedName>
  </definedNames>
  <calcPr fullCalcOnLoad="1"/>
</workbook>
</file>

<file path=xl/sharedStrings.xml><?xml version="1.0" encoding="utf-8"?>
<sst xmlns="http://schemas.openxmlformats.org/spreadsheetml/2006/main" count="170" uniqueCount="128">
  <si>
    <t>RM'000</t>
  </si>
  <si>
    <t>Revenue</t>
  </si>
  <si>
    <t>RM '000</t>
  </si>
  <si>
    <t>Inventories</t>
  </si>
  <si>
    <t>CONDENSED CONSOLIDATED STATEMENT OF CHANGES IN EQUITY</t>
  </si>
  <si>
    <t>Share</t>
  </si>
  <si>
    <t>Capital</t>
  </si>
  <si>
    <t>Total</t>
  </si>
  <si>
    <t>Note :</t>
  </si>
  <si>
    <t>There are no comparative figures as this is the first interim financial report prepared in accordance with</t>
  </si>
  <si>
    <t>MASB 26-Interim Financial Reporting</t>
  </si>
  <si>
    <t>TOTAL ASSETS</t>
  </si>
  <si>
    <t>EQUITY AND LIABILITIES</t>
  </si>
  <si>
    <t>ASSETS</t>
  </si>
  <si>
    <t>Non-Current Assets</t>
  </si>
  <si>
    <t>Current Assets</t>
  </si>
  <si>
    <t>Total Equity</t>
  </si>
  <si>
    <t>Current Liabilities</t>
  </si>
  <si>
    <t>Equity</t>
  </si>
  <si>
    <t>KUMPULAN EUROPLUS BERHAD (534368-A)</t>
  </si>
  <si>
    <t>INDIVIDUAL QUARTER</t>
  </si>
  <si>
    <t xml:space="preserve"> </t>
  </si>
  <si>
    <t>UNAUDITED</t>
  </si>
  <si>
    <t>AS AT</t>
  </si>
  <si>
    <t xml:space="preserve">CURRENT </t>
  </si>
  <si>
    <t>PRECEDING</t>
  </si>
  <si>
    <t>Infrastructure development expenditure</t>
  </si>
  <si>
    <t xml:space="preserve">Share </t>
  </si>
  <si>
    <t>Premium</t>
  </si>
  <si>
    <t>AUDITED</t>
  </si>
  <si>
    <t>QUARTER</t>
  </si>
  <si>
    <t>- Basic (sen)</t>
  </si>
  <si>
    <t>- Diluted (sen)</t>
  </si>
  <si>
    <t>Property, plant and equipment</t>
  </si>
  <si>
    <t>Goodwill on consolidation</t>
  </si>
  <si>
    <t>Trade receivables</t>
  </si>
  <si>
    <t>Cash and bank balances</t>
  </si>
  <si>
    <t>Trade payables</t>
  </si>
  <si>
    <t>Share capital</t>
  </si>
  <si>
    <t xml:space="preserve">ended </t>
  </si>
  <si>
    <t>Fixed deposits</t>
  </si>
  <si>
    <t>YEAR</t>
  </si>
  <si>
    <t xml:space="preserve">PRECEDING </t>
  </si>
  <si>
    <t>Cost of sales</t>
  </si>
  <si>
    <t>Operating expenses</t>
  </si>
  <si>
    <t>Finance cost</t>
  </si>
  <si>
    <t>(The  figures  have  not  been  audited)</t>
  </si>
  <si>
    <t>Net assets per share attributable</t>
  </si>
  <si>
    <t>Cash and cash equivalents at  beginning of financial year</t>
  </si>
  <si>
    <t>Bank overdrafts</t>
  </si>
  <si>
    <t>Less: Fixed deposits pledged to banks</t>
  </si>
  <si>
    <t>Share of results of associates</t>
  </si>
  <si>
    <t>Total Non-Current Assets</t>
  </si>
  <si>
    <t>Total Current Assets</t>
  </si>
  <si>
    <t>Reserves</t>
  </si>
  <si>
    <t>Total Non-Current Liabilities</t>
  </si>
  <si>
    <t>Total Current Liabilities</t>
  </si>
  <si>
    <t>Investment in associates</t>
  </si>
  <si>
    <t>TOTAL LIABILITIES</t>
  </si>
  <si>
    <t>Reserve</t>
  </si>
  <si>
    <t xml:space="preserve"> the Company</t>
  </si>
  <si>
    <t xml:space="preserve">Attributable </t>
  </si>
  <si>
    <t>Accumulated</t>
  </si>
  <si>
    <t>Borrowings</t>
  </si>
  <si>
    <t>Balance as at 1 February 2009</t>
  </si>
  <si>
    <t>Other receivables, deposits and prepayments</t>
  </si>
  <si>
    <t>Amount owing by associates</t>
  </si>
  <si>
    <t>Tax recoverable</t>
  </si>
  <si>
    <t>Other payables, deposits and accruals</t>
  </si>
  <si>
    <t>Amount owing to directors</t>
  </si>
  <si>
    <t>Amount owing to a shareholder</t>
  </si>
  <si>
    <t>Amount owing to associates</t>
  </si>
  <si>
    <t>Hire purchase liabilities</t>
  </si>
  <si>
    <t>Tax payables</t>
  </si>
  <si>
    <t>Taxation</t>
  </si>
  <si>
    <t>CUMULATIVE PERIOD</t>
  </si>
  <si>
    <t>Losses</t>
  </si>
  <si>
    <t xml:space="preserve">Foreign </t>
  </si>
  <si>
    <t>Exchange</t>
  </si>
  <si>
    <t xml:space="preserve">Non-Distributable </t>
  </si>
  <si>
    <t>Amount due from contracts customers</t>
  </si>
  <si>
    <t>Net cash used in investing activities</t>
  </si>
  <si>
    <t>Gross profit/(loss)</t>
  </si>
  <si>
    <t>31/1/2010</t>
  </si>
  <si>
    <t>Net cash from operating activities</t>
  </si>
  <si>
    <t>Net cash flows used in financing activities</t>
  </si>
  <si>
    <t>Cash and cash equivalents at end of financial year</t>
  </si>
  <si>
    <t>Cash and cash equivalents at the end of the financial year comprise of :</t>
  </si>
  <si>
    <t>FINANCIAL</t>
  </si>
  <si>
    <t>Other payables</t>
  </si>
  <si>
    <t>Non-Controlling Interests</t>
  </si>
  <si>
    <t>CONDENSED CONSOLIDATED STATEMENT OF COMPREHENSIVE INCOME</t>
  </si>
  <si>
    <t>CONDENSED CONSOLIDATED STATEMENT OF FINANCIAL POSITION</t>
  </si>
  <si>
    <t>Interests</t>
  </si>
  <si>
    <t>Non-Controlling</t>
  </si>
  <si>
    <t>Continuing Operations</t>
  </si>
  <si>
    <t>(restated)</t>
  </si>
  <si>
    <t>Total comprehensive income/(loss)</t>
  </si>
  <si>
    <t>Non-Current Liabilities</t>
  </si>
  <si>
    <t>Owners of the Company</t>
  </si>
  <si>
    <t>to Owners of</t>
  </si>
  <si>
    <t>Attributable to Owners of the Company</t>
  </si>
  <si>
    <t>to Owners of the Company (RM)</t>
  </si>
  <si>
    <t xml:space="preserve">  to Owners of the Company :</t>
  </si>
  <si>
    <t>Balance as at 1 February 2010 (as previously stated)</t>
  </si>
  <si>
    <t>Balance as at 1 February 2010 (as restated)</t>
  </si>
  <si>
    <t>CONDENSED CONSOLIDATED STATEMENT CASH FLOWS</t>
  </si>
  <si>
    <t>Effects on adopting FRS 139 (Note A2(b)</t>
  </si>
  <si>
    <t>31/7/2010</t>
  </si>
  <si>
    <t>31/7/2009</t>
  </si>
  <si>
    <t xml:space="preserve">6 months </t>
  </si>
  <si>
    <t>6 months ended 31 July 2010</t>
  </si>
  <si>
    <t>6 months ended 31 July 2009</t>
  </si>
  <si>
    <t>Balance as at 31 July 2010</t>
  </si>
  <si>
    <t>Balance as at 31 July 2009</t>
  </si>
  <si>
    <t>Non-controlling Interests</t>
  </si>
  <si>
    <t>Disposal of equity interest in a subsidiary</t>
  </si>
  <si>
    <t>Interim  financial report  for  the  second quarter ended  31 July 2010</t>
  </si>
  <si>
    <t>Share of other comprehensive (loss)/income of associate</t>
  </si>
  <si>
    <t>Net increase/(decrease) in cash and cash equivalents</t>
  </si>
  <si>
    <t>Profit/(Loss) on disposal of investment</t>
  </si>
  <si>
    <t>Loss before tax</t>
  </si>
  <si>
    <t>Loss for the year</t>
  </si>
  <si>
    <t>Total comprehensive loss</t>
  </si>
  <si>
    <t>Loss for the period attributable to:</t>
  </si>
  <si>
    <t>Total comprehensive loss attributable to:</t>
  </si>
  <si>
    <t>Loss per share attributable</t>
  </si>
  <si>
    <t>Other income</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</si>
</sst>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quot;R&quot;* #,##0.00_);_(&quot;R&quot;* \(#,##0.00\);_(&quot;R&quot;* &quot;-&quot;??_);_(@_)"/>
    <numFmt numFmtId="176" formatCode="_(* #,##0_);_(* \(#,##0\);_(* &quot;-&quot;??_);_(@_)"/>
    <numFmt numFmtId="177" formatCode="_(* #,##0.0_);_(* \(#,##0.0\);_(* &quot;-&quot;??_);_(@_)"/>
    <numFmt numFmtId="178" formatCode="General_)"/>
    <numFmt numFmtId="179" formatCode="#,###,"/>
    <numFmt numFmtId="180" formatCode="_(* #,##0.000_);_(* \(#,##0.000\);_(* &quot;-&quot;??_);_(@_)"/>
    <numFmt numFmtId="181" formatCode="_(* #,##0.0000_);_(* \(#,##0.0000\);_(* &quot;-&quot;??_);_(@_)"/>
    <numFmt numFmtId="182" formatCode="_(* #,##0.0_);_(* \(#,##0.0\);_(* &quot;-&quot;?_);_(@_)"/>
    <numFmt numFmtId="183" formatCode="[$-409]dddd\,\ mmmm\ dd\,\ yyyy"/>
    <numFmt numFmtId="184" formatCode="_-* #,##0.00_-;\-* #,##0.00_-;_-* &quot;-&quot;??_-;_-@_-"/>
  </numFmts>
  <fonts count="20">
    <font>
      <sz val="10"/>
      <name val="Arial"/>
      <family val="0"/>
    </font>
    <font>
      <b/>
      <sz val="10"/>
      <name val="Arial"/>
      <family val="0"/>
    </font>
    <font>
      <i/>
      <sz val="10"/>
      <name val="Arial"/>
      <family val="0"/>
    </font>
    <font>
      <b/>
      <i/>
      <sz val="10"/>
      <name val="Arial"/>
      <family val="0"/>
    </font>
    <font>
      <sz val="12"/>
      <name val="Helv"/>
      <family val="0"/>
    </font>
    <font>
      <u val="single"/>
      <sz val="10.2"/>
      <color indexed="36"/>
      <name val="Times New Roman"/>
      <family val="1"/>
    </font>
    <font>
      <u val="single"/>
      <sz val="10.2"/>
      <color indexed="12"/>
      <name val="Times New Roman"/>
      <family val="1"/>
    </font>
    <font>
      <sz val="11"/>
      <name val="Times New Roman"/>
      <family val="1"/>
    </font>
    <font>
      <b/>
      <sz val="12"/>
      <name val="Times New Roman"/>
      <family val="1"/>
    </font>
    <font>
      <sz val="12"/>
      <name val="Times New Roman"/>
      <family val="1"/>
    </font>
    <font>
      <b/>
      <sz val="11"/>
      <name val="Times New Roman"/>
      <family val="1"/>
    </font>
    <font>
      <sz val="10"/>
      <name val="Times New Roman"/>
      <family val="1"/>
    </font>
    <font>
      <sz val="8"/>
      <name val="Times New Roman"/>
      <family val="1"/>
    </font>
    <font>
      <b/>
      <sz val="10"/>
      <name val="Times New Roman"/>
      <family val="1"/>
    </font>
    <font>
      <sz val="10"/>
      <color indexed="14"/>
      <name val="Times New Roman"/>
      <family val="1"/>
    </font>
    <font>
      <b/>
      <u val="single"/>
      <sz val="11"/>
      <name val="Times New Roman"/>
      <family val="1"/>
    </font>
    <font>
      <sz val="11"/>
      <color indexed="8"/>
      <name val="Times New Roman"/>
      <family val="1"/>
    </font>
    <font>
      <sz val="11"/>
      <name val="Arial"/>
      <family val="2"/>
    </font>
    <font>
      <sz val="11"/>
      <color indexed="14"/>
      <name val="Times New Roman"/>
      <family val="1"/>
    </font>
    <font>
      <sz val="10"/>
      <color indexed="14"/>
      <name val="Arial"/>
      <family val="2"/>
    </font>
  </fonts>
  <fills count="2">
    <fill>
      <patternFill/>
    </fill>
    <fill>
      <patternFill patternType="gray125"/>
    </fill>
  </fills>
  <borders count="13">
    <border>
      <left/>
      <right/>
      <top/>
      <bottom/>
      <diagonal/>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double"/>
    </border>
    <border>
      <left>
        <color indexed="63"/>
      </left>
      <right>
        <color indexed="63"/>
      </right>
      <top style="thin"/>
      <bottom>
        <color indexed="63"/>
      </bottom>
    </border>
    <border>
      <left>
        <color indexed="63"/>
      </left>
      <right>
        <color indexed="63"/>
      </right>
      <top style="thin"/>
      <bottom style="double"/>
    </border>
    <border>
      <left>
        <color indexed="63"/>
      </left>
      <right>
        <color indexed="63"/>
      </right>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4">
    <xf numFmtId="0" fontId="0" fillId="0" borderId="0" applyBorder="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8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8" fontId="4" fillId="0" borderId="0">
      <alignment/>
      <protection/>
    </xf>
    <xf numFmtId="0" fontId="5"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78">
    <xf numFmtId="0" fontId="0" fillId="0" borderId="0" xfId="0" applyAlignment="1">
      <alignment/>
    </xf>
    <xf numFmtId="0" fontId="7" fillId="0" borderId="0" xfId="0" applyFont="1" applyFill="1" applyAlignment="1">
      <alignment/>
    </xf>
    <xf numFmtId="0" fontId="7" fillId="0" borderId="0" xfId="0" applyFont="1" applyFill="1" applyAlignment="1">
      <alignment horizontal="center"/>
    </xf>
    <xf numFmtId="38" fontId="7" fillId="0" borderId="0" xfId="0" applyNumberFormat="1" applyFont="1" applyFill="1" applyBorder="1" applyAlignment="1">
      <alignment/>
    </xf>
    <xf numFmtId="38" fontId="7" fillId="0" borderId="0" xfId="0" applyNumberFormat="1" applyFont="1" applyFill="1" applyAlignment="1">
      <alignment/>
    </xf>
    <xf numFmtId="0" fontId="8" fillId="0" borderId="0" xfId="0" applyFont="1" applyFill="1" applyAlignment="1">
      <alignment horizontal="left"/>
    </xf>
    <xf numFmtId="0" fontId="9" fillId="0" borderId="0" xfId="0" applyFont="1" applyFill="1" applyAlignment="1">
      <alignment horizontal="left"/>
    </xf>
    <xf numFmtId="0" fontId="7" fillId="0" borderId="0" xfId="0" applyFont="1" applyFill="1" applyAlignment="1">
      <alignment horizontal="left"/>
    </xf>
    <xf numFmtId="0" fontId="7" fillId="0" borderId="0" xfId="0" applyFont="1" applyFill="1" applyBorder="1" applyAlignment="1">
      <alignment horizontal="left"/>
    </xf>
    <xf numFmtId="0" fontId="10" fillId="0" borderId="0" xfId="0" applyFont="1" applyFill="1" applyAlignment="1">
      <alignment horizontal="left"/>
    </xf>
    <xf numFmtId="0" fontId="10" fillId="0" borderId="0" xfId="0" applyFont="1" applyFill="1" applyAlignment="1">
      <alignment/>
    </xf>
    <xf numFmtId="0" fontId="7" fillId="0" borderId="0" xfId="0" applyFont="1" applyFill="1" applyBorder="1" applyAlignment="1">
      <alignment/>
    </xf>
    <xf numFmtId="0" fontId="12" fillId="0" borderId="0" xfId="0" applyFont="1" applyFill="1" applyBorder="1" applyAlignment="1">
      <alignment horizontal="center" vertical="center"/>
    </xf>
    <xf numFmtId="0" fontId="7" fillId="0" borderId="0" xfId="0" applyFont="1" applyFill="1" applyBorder="1" applyAlignment="1">
      <alignment horizontal="right"/>
    </xf>
    <xf numFmtId="0" fontId="7" fillId="0" borderId="0" xfId="0" applyFont="1" applyFill="1" applyBorder="1" applyAlignment="1">
      <alignment horizontal="center"/>
    </xf>
    <xf numFmtId="0" fontId="11" fillId="0" borderId="0" xfId="0" applyFont="1" applyFill="1" applyBorder="1" applyAlignment="1">
      <alignment horizontal="center"/>
    </xf>
    <xf numFmtId="0" fontId="11" fillId="0" borderId="0" xfId="0" applyFont="1" applyFill="1" applyBorder="1" applyAlignment="1">
      <alignment/>
    </xf>
    <xf numFmtId="0" fontId="11" fillId="0" borderId="0" xfId="0" applyFont="1" applyFill="1" applyBorder="1" applyAlignment="1">
      <alignment horizontal="right"/>
    </xf>
    <xf numFmtId="0" fontId="11" fillId="0" borderId="0" xfId="0" applyFont="1" applyFill="1" applyAlignment="1">
      <alignment/>
    </xf>
    <xf numFmtId="0" fontId="13" fillId="0" borderId="0" xfId="0" applyFont="1" applyFill="1" applyBorder="1" applyAlignment="1">
      <alignment/>
    </xf>
    <xf numFmtId="0" fontId="11" fillId="0" borderId="0" xfId="0" applyFont="1" applyFill="1" applyBorder="1" applyAlignment="1" quotePrefix="1">
      <alignment horizontal="center"/>
    </xf>
    <xf numFmtId="176" fontId="11" fillId="0" borderId="0" xfId="0" applyNumberFormat="1" applyFont="1" applyFill="1" applyBorder="1" applyAlignment="1">
      <alignment/>
    </xf>
    <xf numFmtId="176" fontId="11" fillId="0" borderId="0" xfId="0" applyNumberFormat="1" applyFont="1" applyFill="1" applyBorder="1" applyAlignment="1">
      <alignment/>
    </xf>
    <xf numFmtId="0" fontId="11" fillId="0" borderId="0" xfId="0" applyFont="1" applyFill="1" applyBorder="1" applyAlignment="1" quotePrefix="1">
      <alignment horizontal="left"/>
    </xf>
    <xf numFmtId="176" fontId="11" fillId="0" borderId="0" xfId="0" applyNumberFormat="1" applyFont="1" applyFill="1" applyBorder="1" applyAlignment="1">
      <alignment horizontal="center"/>
    </xf>
    <xf numFmtId="0" fontId="11" fillId="0" borderId="0" xfId="0" applyFont="1" applyFill="1" applyBorder="1" applyAlignment="1">
      <alignment horizontal="left"/>
    </xf>
    <xf numFmtId="177" fontId="13" fillId="0" borderId="0" xfId="0" applyNumberFormat="1" applyFont="1" applyFill="1" applyBorder="1" applyAlignment="1">
      <alignment horizontal="right"/>
    </xf>
    <xf numFmtId="177" fontId="13" fillId="0" borderId="0" xfId="0" applyNumberFormat="1" applyFont="1" applyFill="1" applyBorder="1" applyAlignment="1">
      <alignment/>
    </xf>
    <xf numFmtId="0" fontId="11" fillId="0" borderId="0" xfId="0" applyFont="1" applyFill="1" applyAlignment="1">
      <alignment horizontal="center"/>
    </xf>
    <xf numFmtId="176" fontId="7" fillId="0" borderId="0" xfId="0" applyNumberFormat="1" applyFont="1" applyFill="1" applyBorder="1" applyAlignment="1">
      <alignment horizontal="right"/>
    </xf>
    <xf numFmtId="176" fontId="7" fillId="0" borderId="0" xfId="0" applyNumberFormat="1" applyFont="1" applyFill="1" applyBorder="1" applyAlignment="1">
      <alignment/>
    </xf>
    <xf numFmtId="176" fontId="7" fillId="0" borderId="1" xfId="0" applyNumberFormat="1" applyFont="1" applyFill="1" applyBorder="1" applyAlignment="1">
      <alignment/>
    </xf>
    <xf numFmtId="0" fontId="7" fillId="0" borderId="0" xfId="0" applyFont="1" applyFill="1" applyBorder="1" applyAlignment="1" quotePrefix="1">
      <alignment horizontal="left"/>
    </xf>
    <xf numFmtId="176" fontId="7" fillId="0" borderId="0" xfId="0" applyNumberFormat="1" applyFont="1" applyFill="1" applyBorder="1" applyAlignment="1">
      <alignment horizontal="center"/>
    </xf>
    <xf numFmtId="0" fontId="10" fillId="0" borderId="0" xfId="0" applyFont="1" applyFill="1" applyBorder="1" applyAlignment="1">
      <alignment horizontal="left"/>
    </xf>
    <xf numFmtId="177" fontId="7" fillId="0" borderId="0" xfId="15" applyNumberFormat="1" applyFont="1" applyFill="1" applyBorder="1" applyAlignment="1">
      <alignment/>
    </xf>
    <xf numFmtId="43" fontId="7" fillId="0" borderId="0" xfId="15" applyFont="1" applyFill="1" applyBorder="1" applyAlignment="1">
      <alignment/>
    </xf>
    <xf numFmtId="0" fontId="13" fillId="0" borderId="0" xfId="0" applyFont="1" applyFill="1" applyBorder="1" applyAlignment="1">
      <alignment horizontal="center"/>
    </xf>
    <xf numFmtId="0" fontId="8" fillId="0" borderId="0" xfId="0" applyFont="1" applyFill="1" applyAlignment="1">
      <alignment/>
    </xf>
    <xf numFmtId="38" fontId="7" fillId="0" borderId="0" xfId="0" applyNumberFormat="1" applyFont="1" applyFill="1" applyAlignment="1">
      <alignment horizontal="center"/>
    </xf>
    <xf numFmtId="0" fontId="8" fillId="0" borderId="0" xfId="0" applyFont="1" applyFill="1" applyAlignment="1">
      <alignment/>
    </xf>
    <xf numFmtId="0" fontId="13" fillId="0" borderId="0" xfId="0" applyFont="1" applyFill="1" applyAlignment="1">
      <alignment/>
    </xf>
    <xf numFmtId="15" fontId="10" fillId="0" borderId="0" xfId="0" applyNumberFormat="1" applyFont="1" applyFill="1" applyAlignment="1">
      <alignment horizontal="left"/>
    </xf>
    <xf numFmtId="38" fontId="11" fillId="0" borderId="0" xfId="0" applyNumberFormat="1" applyFont="1" applyFill="1" applyAlignment="1">
      <alignment horizontal="center"/>
    </xf>
    <xf numFmtId="176" fontId="11" fillId="0" borderId="0" xfId="0" applyNumberFormat="1" applyFont="1" applyFill="1" applyAlignment="1">
      <alignment/>
    </xf>
    <xf numFmtId="38" fontId="14" fillId="0" borderId="0" xfId="0" applyNumberFormat="1" applyFont="1" applyFill="1" applyAlignment="1">
      <alignment horizontal="center"/>
    </xf>
    <xf numFmtId="0" fontId="14" fillId="0" borderId="0" xfId="0" applyFont="1" applyFill="1" applyAlignment="1">
      <alignment/>
    </xf>
    <xf numFmtId="0" fontId="10" fillId="0" borderId="0" xfId="0" applyFont="1" applyFill="1" applyBorder="1" applyAlignment="1">
      <alignment horizontal="center"/>
    </xf>
    <xf numFmtId="0" fontId="13" fillId="0" borderId="0" xfId="0" applyFont="1" applyFill="1" applyBorder="1" applyAlignment="1">
      <alignment horizontal="center" vertical="center"/>
    </xf>
    <xf numFmtId="38" fontId="13" fillId="0" borderId="0" xfId="0" applyNumberFormat="1" applyFont="1" applyFill="1" applyAlignment="1">
      <alignment horizontal="center"/>
    </xf>
    <xf numFmtId="15" fontId="13" fillId="0" borderId="0" xfId="0" applyNumberFormat="1" applyFont="1" applyFill="1" applyAlignment="1" quotePrefix="1">
      <alignment horizontal="center"/>
    </xf>
    <xf numFmtId="176" fontId="7" fillId="0" borderId="2" xfId="15" applyNumberFormat="1" applyFont="1" applyFill="1" applyBorder="1" applyAlignment="1">
      <alignment horizontal="center"/>
    </xf>
    <xf numFmtId="176" fontId="7" fillId="0" borderId="3" xfId="15" applyNumberFormat="1" applyFont="1" applyFill="1" applyBorder="1" applyAlignment="1">
      <alignment horizontal="center"/>
    </xf>
    <xf numFmtId="38" fontId="7" fillId="0" borderId="4" xfId="0" applyNumberFormat="1" applyFont="1" applyFill="1" applyBorder="1" applyAlignment="1">
      <alignment horizontal="right"/>
    </xf>
    <xf numFmtId="176" fontId="7" fillId="0" borderId="5" xfId="15" applyNumberFormat="1" applyFont="1" applyFill="1" applyBorder="1" applyAlignment="1">
      <alignment horizontal="center"/>
    </xf>
    <xf numFmtId="0" fontId="7" fillId="0" borderId="0" xfId="0" applyFont="1" applyFill="1" applyAlignment="1" quotePrefix="1">
      <alignment horizontal="left"/>
    </xf>
    <xf numFmtId="0" fontId="7" fillId="0" borderId="0" xfId="0" applyFont="1" applyFill="1" applyAlignment="1">
      <alignment horizontal="right"/>
    </xf>
    <xf numFmtId="176" fontId="7" fillId="0" borderId="3" xfId="15" applyNumberFormat="1" applyFont="1" applyFill="1" applyBorder="1" applyAlignment="1">
      <alignment horizontal="right"/>
    </xf>
    <xf numFmtId="0" fontId="7" fillId="0" borderId="0" xfId="0" applyFont="1" applyFill="1" applyAlignment="1" quotePrefix="1">
      <alignment/>
    </xf>
    <xf numFmtId="176" fontId="7" fillId="0" borderId="4" xfId="15" applyNumberFormat="1" applyFont="1" applyFill="1" applyBorder="1" applyAlignment="1">
      <alignment horizontal="right"/>
    </xf>
    <xf numFmtId="176" fontId="7" fillId="0" borderId="0" xfId="15" applyNumberFormat="1" applyFont="1" applyFill="1" applyBorder="1" applyAlignment="1">
      <alignment horizontal="center"/>
    </xf>
    <xf numFmtId="176" fontId="10" fillId="0" borderId="6" xfId="15" applyNumberFormat="1" applyFont="1" applyFill="1" applyBorder="1" applyAlignment="1">
      <alignment horizontal="center"/>
    </xf>
    <xf numFmtId="0" fontId="10" fillId="0" borderId="0" xfId="0" applyFont="1" applyFill="1" applyBorder="1" applyAlignment="1">
      <alignment/>
    </xf>
    <xf numFmtId="176" fontId="7" fillId="0" borderId="0" xfId="15" applyNumberFormat="1" applyFont="1" applyFill="1" applyAlignment="1">
      <alignment horizontal="center"/>
    </xf>
    <xf numFmtId="176" fontId="7" fillId="0" borderId="7" xfId="15" applyNumberFormat="1" applyFont="1" applyFill="1" applyBorder="1" applyAlignment="1">
      <alignment horizontal="center"/>
    </xf>
    <xf numFmtId="38" fontId="7" fillId="0" borderId="0" xfId="15" applyNumberFormat="1" applyFont="1" applyFill="1" applyBorder="1" applyAlignment="1">
      <alignment horizontal="center"/>
    </xf>
    <xf numFmtId="38" fontId="7" fillId="0" borderId="0" xfId="15" applyNumberFormat="1" applyFont="1" applyFill="1" applyAlignment="1">
      <alignment horizontal="center"/>
    </xf>
    <xf numFmtId="176" fontId="10" fillId="0" borderId="8" xfId="15" applyNumberFormat="1" applyFont="1" applyFill="1" applyBorder="1" applyAlignment="1">
      <alignment horizontal="center"/>
    </xf>
    <xf numFmtId="176" fontId="10" fillId="0" borderId="0" xfId="15" applyNumberFormat="1" applyFont="1" applyFill="1" applyBorder="1" applyAlignment="1">
      <alignment horizontal="center"/>
    </xf>
    <xf numFmtId="43" fontId="10" fillId="0" borderId="0" xfId="15" applyFont="1" applyFill="1" applyBorder="1" applyAlignment="1">
      <alignment horizontal="center"/>
    </xf>
    <xf numFmtId="177" fontId="10" fillId="0" borderId="0" xfId="0" applyNumberFormat="1" applyFont="1" applyFill="1" applyBorder="1" applyAlignment="1">
      <alignment horizontal="right"/>
    </xf>
    <xf numFmtId="177" fontId="10" fillId="0" borderId="0" xfId="0" applyNumberFormat="1" applyFont="1" applyFill="1" applyBorder="1" applyAlignment="1">
      <alignment/>
    </xf>
    <xf numFmtId="0" fontId="8" fillId="0" borderId="0" xfId="0" applyFont="1" applyFill="1" applyAlignment="1" quotePrefix="1">
      <alignment horizontal="left"/>
    </xf>
    <xf numFmtId="38" fontId="11" fillId="0" borderId="0" xfId="0" applyNumberFormat="1" applyFont="1" applyFill="1" applyAlignment="1">
      <alignment/>
    </xf>
    <xf numFmtId="0" fontId="13" fillId="0" borderId="0" xfId="0" applyFont="1" applyFill="1" applyAlignment="1">
      <alignment horizontal="center"/>
    </xf>
    <xf numFmtId="38" fontId="13" fillId="0" borderId="0" xfId="0" applyNumberFormat="1" applyFont="1" applyFill="1" applyAlignment="1">
      <alignment/>
    </xf>
    <xf numFmtId="41" fontId="7" fillId="0" borderId="0" xfId="0" applyNumberFormat="1" applyFont="1" applyFill="1" applyAlignment="1">
      <alignment/>
    </xf>
    <xf numFmtId="0" fontId="15" fillId="0" borderId="0" xfId="0" applyFont="1" applyFill="1" applyAlignment="1" quotePrefix="1">
      <alignment horizontal="left"/>
    </xf>
    <xf numFmtId="0" fontId="11" fillId="0" borderId="0" xfId="0" applyFont="1" applyFill="1" applyBorder="1" applyAlignment="1" quotePrefix="1">
      <alignment/>
    </xf>
    <xf numFmtId="0" fontId="7" fillId="0" borderId="0" xfId="0" applyFont="1" applyFill="1" applyAlignment="1">
      <alignment/>
    </xf>
    <xf numFmtId="0" fontId="10" fillId="0" borderId="0" xfId="0" applyFont="1" applyFill="1" applyAlignment="1">
      <alignment horizontal="center"/>
    </xf>
    <xf numFmtId="41" fontId="7" fillId="0" borderId="0" xfId="15" applyNumberFormat="1" applyFont="1" applyFill="1" applyAlignment="1">
      <alignment/>
    </xf>
    <xf numFmtId="38" fontId="7" fillId="0" borderId="0" xfId="15" applyNumberFormat="1" applyFont="1" applyFill="1" applyAlignment="1">
      <alignment/>
    </xf>
    <xf numFmtId="38" fontId="16" fillId="0" borderId="0" xfId="15" applyNumberFormat="1" applyFont="1" applyFill="1" applyAlignment="1">
      <alignment/>
    </xf>
    <xf numFmtId="37" fontId="7" fillId="0" borderId="0" xfId="0" applyNumberFormat="1" applyFont="1" applyFill="1" applyAlignment="1">
      <alignment/>
    </xf>
    <xf numFmtId="41" fontId="7" fillId="0" borderId="8" xfId="0" applyNumberFormat="1" applyFont="1" applyFill="1" applyBorder="1" applyAlignment="1">
      <alignment/>
    </xf>
    <xf numFmtId="38" fontId="7" fillId="0" borderId="8" xfId="0" applyNumberFormat="1" applyFont="1" applyFill="1" applyBorder="1" applyAlignment="1">
      <alignment/>
    </xf>
    <xf numFmtId="38" fontId="10" fillId="0" borderId="0" xfId="0" applyNumberFormat="1" applyFont="1" applyFill="1" applyBorder="1" applyAlignment="1">
      <alignment/>
    </xf>
    <xf numFmtId="0" fontId="15" fillId="0" borderId="0" xfId="0" applyFont="1" applyFill="1" applyBorder="1" applyAlignment="1">
      <alignment/>
    </xf>
    <xf numFmtId="38" fontId="10" fillId="0" borderId="0" xfId="0" applyNumberFormat="1" applyFont="1" applyFill="1" applyBorder="1" applyAlignment="1">
      <alignment horizontal="center"/>
    </xf>
    <xf numFmtId="0" fontId="10" fillId="0" borderId="1" xfId="0" applyFont="1" applyFill="1" applyBorder="1" applyAlignment="1">
      <alignment/>
    </xf>
    <xf numFmtId="0" fontId="10" fillId="0" borderId="1" xfId="0" applyFont="1" applyFill="1" applyBorder="1" applyAlignment="1">
      <alignment horizontal="center"/>
    </xf>
    <xf numFmtId="38" fontId="10" fillId="0" borderId="1" xfId="0" applyNumberFormat="1" applyFont="1" applyFill="1" applyBorder="1" applyAlignment="1">
      <alignment horizontal="center"/>
    </xf>
    <xf numFmtId="38" fontId="10" fillId="0" borderId="0" xfId="0" applyNumberFormat="1" applyFont="1" applyFill="1" applyAlignment="1">
      <alignment/>
    </xf>
    <xf numFmtId="41" fontId="16" fillId="0" borderId="0" xfId="15" applyNumberFormat="1" applyFont="1" applyFill="1" applyBorder="1" applyAlignment="1">
      <alignment/>
    </xf>
    <xf numFmtId="41" fontId="7" fillId="0" borderId="0" xfId="0" applyNumberFormat="1" applyFont="1" applyFill="1" applyBorder="1" applyAlignment="1">
      <alignment/>
    </xf>
    <xf numFmtId="14" fontId="10" fillId="0" borderId="0" xfId="0" applyNumberFormat="1" applyFont="1" applyFill="1" applyAlignment="1">
      <alignment horizontal="center"/>
    </xf>
    <xf numFmtId="41" fontId="7" fillId="0" borderId="7" xfId="0" applyNumberFormat="1" applyFont="1" applyFill="1" applyBorder="1" applyAlignment="1">
      <alignment/>
    </xf>
    <xf numFmtId="41" fontId="16" fillId="0" borderId="1" xfId="15" applyNumberFormat="1" applyFont="1" applyFill="1" applyBorder="1" applyAlignment="1">
      <alignment/>
    </xf>
    <xf numFmtId="41" fontId="16" fillId="0" borderId="0" xfId="15" applyNumberFormat="1" applyFont="1" applyFill="1" applyAlignment="1">
      <alignment/>
    </xf>
    <xf numFmtId="41" fontId="16" fillId="0" borderId="8" xfId="15" applyNumberFormat="1" applyFont="1" applyFill="1" applyBorder="1" applyAlignment="1">
      <alignment/>
    </xf>
    <xf numFmtId="0" fontId="17" fillId="0" borderId="0" xfId="0" applyFont="1" applyFill="1" applyAlignment="1">
      <alignment/>
    </xf>
    <xf numFmtId="0" fontId="0" fillId="0" borderId="0" xfId="0" applyFont="1" applyFill="1" applyAlignment="1">
      <alignment/>
    </xf>
    <xf numFmtId="176" fontId="0" fillId="0" borderId="0" xfId="0" applyNumberFormat="1" applyFont="1" applyFill="1" applyAlignment="1">
      <alignment/>
    </xf>
    <xf numFmtId="37" fontId="7" fillId="0" borderId="0" xfId="15" applyNumberFormat="1" applyFont="1" applyFill="1" applyAlignment="1">
      <alignment/>
    </xf>
    <xf numFmtId="37" fontId="11" fillId="0" borderId="0" xfId="0" applyNumberFormat="1" applyFont="1" applyFill="1" applyAlignment="1">
      <alignment/>
    </xf>
    <xf numFmtId="176" fontId="7" fillId="0" borderId="2" xfId="15" applyNumberFormat="1" applyFont="1" applyFill="1" applyBorder="1" applyAlignment="1">
      <alignment/>
    </xf>
    <xf numFmtId="176" fontId="7" fillId="0" borderId="0" xfId="0" applyNumberFormat="1" applyFont="1" applyFill="1" applyBorder="1" applyAlignment="1">
      <alignment horizontal="left"/>
    </xf>
    <xf numFmtId="180" fontId="7" fillId="0" borderId="0" xfId="15" applyNumberFormat="1" applyFont="1" applyFill="1" applyAlignment="1">
      <alignment/>
    </xf>
    <xf numFmtId="14" fontId="13" fillId="0" borderId="0" xfId="0" applyNumberFormat="1" applyFont="1" applyFill="1" applyBorder="1" applyAlignment="1" quotePrefix="1">
      <alignment horizontal="center"/>
    </xf>
    <xf numFmtId="14" fontId="13" fillId="0" borderId="0" xfId="0" applyNumberFormat="1" applyFont="1" applyFill="1" applyBorder="1" applyAlignment="1">
      <alignment/>
    </xf>
    <xf numFmtId="0" fontId="13" fillId="0" borderId="7" xfId="0" applyFont="1" applyFill="1" applyBorder="1" applyAlignment="1">
      <alignment horizontal="center" vertical="center"/>
    </xf>
    <xf numFmtId="0" fontId="13" fillId="0" borderId="0" xfId="0" applyFont="1" applyFill="1" applyBorder="1" applyAlignment="1">
      <alignment vertical="center"/>
    </xf>
    <xf numFmtId="0" fontId="13" fillId="0" borderId="7" xfId="0" applyFont="1" applyFill="1" applyBorder="1" applyAlignment="1">
      <alignment vertical="center"/>
    </xf>
    <xf numFmtId="14" fontId="13" fillId="0" borderId="0" xfId="0" applyNumberFormat="1" applyFont="1" applyFill="1" applyBorder="1" applyAlignment="1" quotePrefix="1">
      <alignment/>
    </xf>
    <xf numFmtId="0" fontId="13" fillId="0" borderId="0" xfId="0" applyFont="1" applyFill="1" applyBorder="1" applyAlignment="1">
      <alignment/>
    </xf>
    <xf numFmtId="38" fontId="7" fillId="0" borderId="1" xfId="0" applyNumberFormat="1" applyFont="1" applyFill="1" applyBorder="1" applyAlignment="1">
      <alignment horizontal="center"/>
    </xf>
    <xf numFmtId="176" fontId="7" fillId="0" borderId="0" xfId="15" applyNumberFormat="1" applyFont="1" applyFill="1" applyBorder="1" applyAlignment="1">
      <alignment/>
    </xf>
    <xf numFmtId="176" fontId="7" fillId="0" borderId="0" xfId="15" applyNumberFormat="1" applyFont="1" applyFill="1" applyAlignment="1">
      <alignment/>
    </xf>
    <xf numFmtId="0" fontId="10" fillId="0" borderId="0" xfId="0" applyFont="1" applyFill="1" applyBorder="1" applyAlignment="1">
      <alignment/>
    </xf>
    <xf numFmtId="38" fontId="13" fillId="0" borderId="0" xfId="0" applyNumberFormat="1" applyFont="1" applyFill="1" applyBorder="1" applyAlignment="1">
      <alignment/>
    </xf>
    <xf numFmtId="15" fontId="10" fillId="0" borderId="0" xfId="0" applyNumberFormat="1" applyFont="1" applyFill="1" applyAlignment="1" quotePrefix="1">
      <alignment horizontal="center" wrapText="1"/>
    </xf>
    <xf numFmtId="176" fontId="7" fillId="0" borderId="3" xfId="15" applyNumberFormat="1" applyFont="1" applyFill="1" applyBorder="1" applyAlignment="1">
      <alignment/>
    </xf>
    <xf numFmtId="41" fontId="7" fillId="0" borderId="1" xfId="0" applyNumberFormat="1" applyFont="1" applyFill="1" applyBorder="1" applyAlignment="1">
      <alignment/>
    </xf>
    <xf numFmtId="181" fontId="7" fillId="0" borderId="6" xfId="15" applyNumberFormat="1" applyFont="1" applyFill="1" applyBorder="1" applyAlignment="1">
      <alignment horizontal="center"/>
    </xf>
    <xf numFmtId="41" fontId="18" fillId="0" borderId="0" xfId="15" applyNumberFormat="1" applyFont="1" applyFill="1" applyBorder="1" applyAlignment="1">
      <alignment/>
    </xf>
    <xf numFmtId="41" fontId="18" fillId="0" borderId="0" xfId="0" applyNumberFormat="1" applyFont="1" applyFill="1" applyBorder="1" applyAlignment="1">
      <alignment/>
    </xf>
    <xf numFmtId="0" fontId="14" fillId="0" borderId="0" xfId="0" applyFont="1" applyFill="1" applyBorder="1" applyAlignment="1" quotePrefix="1">
      <alignment horizontal="center"/>
    </xf>
    <xf numFmtId="0" fontId="18" fillId="0" borderId="0" xfId="0" applyFont="1" applyFill="1" applyBorder="1" applyAlignment="1" quotePrefix="1">
      <alignment horizontal="left"/>
    </xf>
    <xf numFmtId="176" fontId="18" fillId="0" borderId="0" xfId="0" applyNumberFormat="1" applyFont="1" applyFill="1" applyBorder="1" applyAlignment="1">
      <alignment horizontal="center"/>
    </xf>
    <xf numFmtId="176" fontId="18" fillId="0" borderId="0" xfId="0" applyNumberFormat="1" applyFont="1" applyFill="1" applyBorder="1" applyAlignment="1">
      <alignment/>
    </xf>
    <xf numFmtId="176" fontId="14" fillId="0" borderId="0" xfId="0" applyNumberFormat="1" applyFont="1" applyFill="1" applyBorder="1" applyAlignment="1">
      <alignment/>
    </xf>
    <xf numFmtId="0" fontId="14" fillId="0" borderId="0" xfId="0" applyFont="1" applyFill="1" applyBorder="1" applyAlignment="1">
      <alignment/>
    </xf>
    <xf numFmtId="0" fontId="19" fillId="0" borderId="0" xfId="0" applyFont="1" applyFill="1" applyAlignment="1">
      <alignment/>
    </xf>
    <xf numFmtId="0" fontId="7" fillId="0" borderId="0" xfId="0" applyFont="1" applyFill="1" applyAlignment="1" applyProtection="1">
      <alignment/>
      <protection/>
    </xf>
    <xf numFmtId="0" fontId="8" fillId="0" borderId="0" xfId="0" applyFont="1" applyFill="1" applyAlignment="1" applyProtection="1">
      <alignment horizontal="left"/>
      <protection/>
    </xf>
    <xf numFmtId="0" fontId="11" fillId="0" borderId="0" xfId="0" applyFont="1" applyFill="1" applyAlignment="1" applyProtection="1">
      <alignment horizontal="left"/>
      <protection/>
    </xf>
    <xf numFmtId="38" fontId="18" fillId="0" borderId="0" xfId="0" applyNumberFormat="1" applyFont="1" applyFill="1" applyAlignment="1">
      <alignment/>
    </xf>
    <xf numFmtId="38" fontId="18" fillId="0" borderId="0" xfId="0" applyNumberFormat="1" applyFont="1" applyFill="1" applyBorder="1" applyAlignment="1">
      <alignment/>
    </xf>
    <xf numFmtId="38" fontId="14" fillId="0" borderId="0" xfId="0" applyNumberFormat="1" applyFont="1" applyFill="1" applyAlignment="1">
      <alignment/>
    </xf>
    <xf numFmtId="37" fontId="14" fillId="0" borderId="0" xfId="0" applyNumberFormat="1" applyFont="1" applyFill="1" applyAlignment="1">
      <alignment/>
    </xf>
    <xf numFmtId="181" fontId="7" fillId="0" borderId="0" xfId="15" applyNumberFormat="1" applyFont="1" applyFill="1" applyBorder="1" applyAlignment="1">
      <alignment horizontal="center"/>
    </xf>
    <xf numFmtId="41" fontId="7" fillId="0" borderId="0" xfId="17" applyNumberFormat="1" applyFont="1" applyFill="1" applyAlignment="1" applyProtection="1">
      <alignment/>
      <protection locked="0"/>
    </xf>
    <xf numFmtId="176" fontId="16" fillId="0" borderId="0" xfId="15" applyNumberFormat="1" applyFont="1" applyFill="1" applyAlignment="1">
      <alignment/>
    </xf>
    <xf numFmtId="176" fontId="7" fillId="0" borderId="9" xfId="0" applyNumberFormat="1" applyFont="1" applyFill="1" applyBorder="1" applyAlignment="1">
      <alignment/>
    </xf>
    <xf numFmtId="0" fontId="7" fillId="0" borderId="0" xfId="0" applyFont="1" applyFill="1" applyAlignment="1">
      <alignment vertical="top" wrapText="1"/>
    </xf>
    <xf numFmtId="41" fontId="7" fillId="0" borderId="0" xfId="15" applyNumberFormat="1" applyFont="1" applyFill="1" applyAlignment="1">
      <alignment vertical="top" wrapText="1"/>
    </xf>
    <xf numFmtId="176" fontId="7" fillId="0" borderId="0" xfId="15" applyNumberFormat="1" applyFont="1" applyFill="1" applyAlignment="1">
      <alignment vertical="top" wrapText="1"/>
    </xf>
    <xf numFmtId="38" fontId="7" fillId="0" borderId="0" xfId="15" applyNumberFormat="1" applyFont="1" applyFill="1" applyAlignment="1">
      <alignment vertical="top" wrapText="1"/>
    </xf>
    <xf numFmtId="38" fontId="7" fillId="0" borderId="0" xfId="0" applyNumberFormat="1" applyFont="1" applyFill="1" applyAlignment="1">
      <alignment vertical="top" wrapText="1"/>
    </xf>
    <xf numFmtId="38" fontId="11" fillId="0" borderId="0" xfId="0" applyNumberFormat="1" applyFont="1" applyFill="1" applyAlignment="1">
      <alignment vertical="top" wrapText="1"/>
    </xf>
    <xf numFmtId="38" fontId="14" fillId="0" borderId="0" xfId="0" applyNumberFormat="1" applyFont="1" applyFill="1" applyAlignment="1">
      <alignment vertical="top" wrapText="1"/>
    </xf>
    <xf numFmtId="0" fontId="11" fillId="0" borderId="0" xfId="0" applyFont="1" applyFill="1" applyAlignment="1">
      <alignment vertical="top" wrapText="1"/>
    </xf>
    <xf numFmtId="41" fontId="7" fillId="0" borderId="1" xfId="15" applyNumberFormat="1" applyFont="1" applyFill="1" applyBorder="1" applyAlignment="1">
      <alignment/>
    </xf>
    <xf numFmtId="176" fontId="7" fillId="0" borderId="1" xfId="15" applyNumberFormat="1" applyFont="1" applyFill="1" applyBorder="1" applyAlignment="1">
      <alignment/>
    </xf>
    <xf numFmtId="38" fontId="7" fillId="0" borderId="1" xfId="15" applyNumberFormat="1" applyFont="1" applyFill="1" applyBorder="1" applyAlignment="1">
      <alignment/>
    </xf>
    <xf numFmtId="38" fontId="7" fillId="0" borderId="1" xfId="15" applyNumberFormat="1" applyFont="1" applyFill="1" applyBorder="1" applyAlignment="1">
      <alignment vertical="top" wrapText="1"/>
    </xf>
    <xf numFmtId="38" fontId="7" fillId="0" borderId="1" xfId="0" applyNumberFormat="1" applyFont="1" applyFill="1" applyBorder="1" applyAlignment="1">
      <alignment vertical="top" wrapText="1"/>
    </xf>
    <xf numFmtId="41" fontId="7" fillId="0" borderId="0" xfId="15" applyNumberFormat="1" applyFont="1" applyFill="1" applyBorder="1" applyAlignment="1">
      <alignment/>
    </xf>
    <xf numFmtId="176" fontId="7" fillId="0" borderId="0" xfId="15" applyNumberFormat="1" applyFont="1" applyFill="1" applyBorder="1" applyAlignment="1">
      <alignment/>
    </xf>
    <xf numFmtId="38" fontId="7" fillId="0" borderId="0" xfId="15" applyNumberFormat="1" applyFont="1" applyFill="1" applyBorder="1" applyAlignment="1">
      <alignment/>
    </xf>
    <xf numFmtId="38" fontId="7" fillId="0" borderId="0" xfId="15" applyNumberFormat="1" applyFont="1" applyFill="1" applyBorder="1" applyAlignment="1">
      <alignment vertical="top" wrapText="1"/>
    </xf>
    <xf numFmtId="38" fontId="7" fillId="0" borderId="0" xfId="0" applyNumberFormat="1" applyFont="1" applyFill="1" applyBorder="1" applyAlignment="1">
      <alignment vertical="top" wrapText="1"/>
    </xf>
    <xf numFmtId="38" fontId="11" fillId="0" borderId="0" xfId="0" applyNumberFormat="1" applyFont="1" applyFill="1" applyBorder="1" applyAlignment="1">
      <alignment/>
    </xf>
    <xf numFmtId="38" fontId="14" fillId="0" borderId="0" xfId="0" applyNumberFormat="1" applyFont="1" applyFill="1" applyBorder="1" applyAlignment="1">
      <alignment/>
    </xf>
    <xf numFmtId="0" fontId="13" fillId="0" borderId="10" xfId="0" applyFont="1" applyFill="1" applyBorder="1" applyAlignment="1">
      <alignment horizontal="center" vertical="center"/>
    </xf>
    <xf numFmtId="0" fontId="11" fillId="0" borderId="11" xfId="0" applyFont="1" applyFill="1" applyBorder="1" applyAlignment="1">
      <alignment/>
    </xf>
    <xf numFmtId="0" fontId="11" fillId="0" borderId="12" xfId="0" applyFont="1" applyFill="1" applyBorder="1" applyAlignment="1">
      <alignment/>
    </xf>
    <xf numFmtId="0" fontId="13" fillId="0" borderId="11" xfId="0" applyFont="1" applyFill="1" applyBorder="1" applyAlignment="1">
      <alignment horizontal="center" vertical="center"/>
    </xf>
    <xf numFmtId="0" fontId="13" fillId="0" borderId="12" xfId="0" applyFont="1" applyFill="1" applyBorder="1" applyAlignment="1">
      <alignment horizontal="center" vertical="center"/>
    </xf>
    <xf numFmtId="0" fontId="11" fillId="0" borderId="0" xfId="0" applyFont="1" applyFill="1" applyBorder="1" applyAlignment="1">
      <alignment horizontal="left"/>
    </xf>
    <xf numFmtId="0" fontId="11" fillId="0" borderId="0" xfId="0" applyFont="1" applyFill="1" applyBorder="1" applyAlignment="1" quotePrefix="1">
      <alignment horizontal="left"/>
    </xf>
    <xf numFmtId="15" fontId="10" fillId="0" borderId="0" xfId="0" applyNumberFormat="1" applyFont="1" applyFill="1" applyAlignment="1">
      <alignment horizontal="left"/>
    </xf>
    <xf numFmtId="15" fontId="10" fillId="0" borderId="0" xfId="0" applyNumberFormat="1" applyFont="1" applyFill="1" applyAlignment="1" quotePrefix="1">
      <alignment horizontal="left"/>
    </xf>
    <xf numFmtId="0" fontId="7" fillId="0" borderId="0" xfId="0" applyFont="1" applyFill="1" applyAlignment="1">
      <alignment horizontal="left"/>
    </xf>
    <xf numFmtId="0" fontId="7" fillId="0" borderId="0" xfId="0" applyFont="1" applyFill="1" applyBorder="1" applyAlignment="1">
      <alignment horizontal="left"/>
    </xf>
    <xf numFmtId="0" fontId="10" fillId="0" borderId="1" xfId="0" applyFont="1" applyFill="1" applyBorder="1" applyAlignment="1">
      <alignment horizontal="center"/>
    </xf>
    <xf numFmtId="0" fontId="7" fillId="0" borderId="0" xfId="0" applyFont="1" applyFill="1" applyAlignment="1">
      <alignment vertical="top" wrapText="1"/>
    </xf>
  </cellXfs>
  <cellStyles count="10">
    <cellStyle name="Normal" xfId="0"/>
    <cellStyle name="Comma" xfId="15"/>
    <cellStyle name="Comma [0]" xfId="16"/>
    <cellStyle name="Comma_ConsolJanuary2005(Auditors)" xfId="17"/>
    <cellStyle name="Currency" xfId="18"/>
    <cellStyle name="Currency [0]" xfId="19"/>
    <cellStyle name="Custom - Style8" xfId="20"/>
    <cellStyle name="Followed Hyperlink" xfId="21"/>
    <cellStyle name="Hyperlink"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59</xdr:row>
      <xdr:rowOff>57150</xdr:rowOff>
    </xdr:from>
    <xdr:to>
      <xdr:col>10</xdr:col>
      <xdr:colOff>1057275</xdr:colOff>
      <xdr:row>62</xdr:row>
      <xdr:rowOff>133350</xdr:rowOff>
    </xdr:to>
    <xdr:sp>
      <xdr:nvSpPr>
        <xdr:cNvPr id="1" name="TextBox 3"/>
        <xdr:cNvSpPr txBox="1">
          <a:spLocks noChangeArrowheads="1"/>
        </xdr:cNvSpPr>
      </xdr:nvSpPr>
      <xdr:spPr>
        <a:xfrm>
          <a:off x="161925" y="10163175"/>
          <a:ext cx="7524750" cy="561975"/>
        </a:xfrm>
        <a:prstGeom prst="rect">
          <a:avLst/>
        </a:prstGeom>
        <a:solidFill>
          <a:srgbClr val="FFFFFF"/>
        </a:solidFill>
        <a:ln w="9525" cmpd="sng">
          <a:noFill/>
        </a:ln>
      </xdr:spPr>
      <xdr:txBody>
        <a:bodyPr vertOverflow="clip" wrap="square"/>
        <a:p>
          <a:pPr algn="just">
            <a:defRPr/>
          </a:pPr>
          <a:r>
            <a:rPr lang="en-US" cap="none" sz="1100" b="0" i="0" u="none" baseline="0"/>
            <a:t>The Condensed Consolidated Statement of Comprehensive Income should be read in conjunction with the Annual Financial Report for the year ended 31 January 2010 and the accompanying explanatory notes attached to the interim financial report.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67</xdr:row>
      <xdr:rowOff>95250</xdr:rowOff>
    </xdr:from>
    <xdr:to>
      <xdr:col>9</xdr:col>
      <xdr:colOff>895350</xdr:colOff>
      <xdr:row>70</xdr:row>
      <xdr:rowOff>161925</xdr:rowOff>
    </xdr:to>
    <xdr:sp>
      <xdr:nvSpPr>
        <xdr:cNvPr id="1" name="TextBox 3"/>
        <xdr:cNvSpPr txBox="1">
          <a:spLocks noChangeArrowheads="1"/>
        </xdr:cNvSpPr>
      </xdr:nvSpPr>
      <xdr:spPr>
        <a:xfrm>
          <a:off x="0" y="11287125"/>
          <a:ext cx="6029325" cy="581025"/>
        </a:xfrm>
        <a:prstGeom prst="rect">
          <a:avLst/>
        </a:prstGeom>
        <a:solidFill>
          <a:srgbClr val="FFFFFF"/>
        </a:solidFill>
        <a:ln w="9525" cmpd="sng">
          <a:noFill/>
        </a:ln>
      </xdr:spPr>
      <xdr:txBody>
        <a:bodyPr vertOverflow="clip" wrap="square"/>
        <a:p>
          <a:pPr algn="just">
            <a:defRPr/>
          </a:pPr>
          <a:r>
            <a:rPr lang="en-US" cap="none" sz="1100" b="0" i="0" u="none" baseline="0"/>
            <a:t>The Condensed Consolidated Statement of Financial Position should be read in conjunction with the Annual Financial Report for the year ended 31 January 2010 and the accompanying explanatory notes attached to the interim financial report.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52</xdr:row>
      <xdr:rowOff>104775</xdr:rowOff>
    </xdr:from>
    <xdr:to>
      <xdr:col>6</xdr:col>
      <xdr:colOff>0</xdr:colOff>
      <xdr:row>55</xdr:row>
      <xdr:rowOff>104775</xdr:rowOff>
    </xdr:to>
    <xdr:sp>
      <xdr:nvSpPr>
        <xdr:cNvPr id="1" name="TextBox 1"/>
        <xdr:cNvSpPr txBox="1">
          <a:spLocks noChangeArrowheads="1"/>
        </xdr:cNvSpPr>
      </xdr:nvSpPr>
      <xdr:spPr>
        <a:xfrm>
          <a:off x="19050" y="9667875"/>
          <a:ext cx="5734050" cy="590550"/>
        </a:xfrm>
        <a:prstGeom prst="rect">
          <a:avLst/>
        </a:prstGeom>
        <a:solidFill>
          <a:srgbClr val="FFFFFF"/>
        </a:solidFill>
        <a:ln w="9525" cmpd="sng">
          <a:noFill/>
        </a:ln>
      </xdr:spPr>
      <xdr:txBody>
        <a:bodyPr vertOverflow="clip" wrap="square"/>
        <a:p>
          <a:pPr algn="just">
            <a:defRPr/>
          </a:pPr>
          <a:r>
            <a:rPr lang="en-US" cap="none" sz="1100" b="0" i="0" u="none" baseline="0"/>
            <a:t>The Condensed Consolidated Cash Flow Statement should be read in conjunction with the Annual Financial Report for the year ended 31 January 2010 and the accompanying explanatory notes attached to the interim financial report.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63</xdr:row>
      <xdr:rowOff>38100</xdr:rowOff>
    </xdr:from>
    <xdr:to>
      <xdr:col>15</xdr:col>
      <xdr:colOff>552450</xdr:colOff>
      <xdr:row>66</xdr:row>
      <xdr:rowOff>57150</xdr:rowOff>
    </xdr:to>
    <xdr:sp>
      <xdr:nvSpPr>
        <xdr:cNvPr id="1" name="TextBox 1"/>
        <xdr:cNvSpPr txBox="1">
          <a:spLocks noChangeArrowheads="1"/>
        </xdr:cNvSpPr>
      </xdr:nvSpPr>
      <xdr:spPr>
        <a:xfrm>
          <a:off x="142875" y="10877550"/>
          <a:ext cx="8515350" cy="590550"/>
        </a:xfrm>
        <a:prstGeom prst="rect">
          <a:avLst/>
        </a:prstGeom>
        <a:solidFill>
          <a:srgbClr val="FFFFFF"/>
        </a:solidFill>
        <a:ln w="9525" cmpd="sng">
          <a:noFill/>
        </a:ln>
      </xdr:spPr>
      <xdr:txBody>
        <a:bodyPr vertOverflow="clip" wrap="square"/>
        <a:p>
          <a:pPr algn="just">
            <a:defRPr/>
          </a:pPr>
          <a:r>
            <a:rPr lang="en-US" cap="none" sz="1100" b="0" i="0" u="none" baseline="0"/>
            <a:t>The Condensed Consolidated Statement of Changes in Equity should be read in conjunction with the Annual Financial Report for the year ended 31 January 2010 and the accompanying explanatory notes attached to the interim financial report.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edward\Desktop\Cancc\KEB%20Financial%20Reporting%20on%20Chancc\2011\Conso%202011\1Q-11\30.4.10\KEB%20CF%20%2030.4.10%20(revise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edward\Desktop\Cancc\KEB%20Financial%20Reporting%20on%20Chancc\2011\Conso%202011\2Q-11\31.7.10\Consol%2031.7.1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KEB%20CF%20%2031.7.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oup"/>
      <sheetName val="Grp summary"/>
      <sheetName val="Co"/>
      <sheetName val="Co summ"/>
      <sheetName val="company"/>
      <sheetName val="cast"/>
      <sheetName val="disp"/>
      <sheetName val="Sheet2"/>
      <sheetName val="Sheet1"/>
      <sheetName val="analysis"/>
      <sheetName val="Co summary"/>
    </sheetNames>
    <sheetDataSet>
      <sheetData sheetId="1">
        <row r="119">
          <cell r="H119">
            <v>-14385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S audit details (2)"/>
      <sheetName val="Sheet3"/>
      <sheetName val="assocFS"/>
      <sheetName val="audit comm"/>
      <sheetName val="IS audit"/>
      <sheetName val=" BS audit"/>
      <sheetName val="Equity"/>
      <sheetName val="is cast"/>
      <sheetName val="bs cast"/>
      <sheetName val="equi cast"/>
      <sheetName val="sch 9"/>
      <sheetName val="RPT"/>
      <sheetName val="RPT 2"/>
      <sheetName val="2Q - bursa announcement"/>
      <sheetName val="2Q - bursa an (comparative)"/>
      <sheetName val="BSheet"/>
      <sheetName val="IS"/>
      <sheetName val="Interco"/>
      <sheetName val="Talam"/>
      <sheetName val="ctrl &amp; GW"/>
      <sheetName val="Mi "/>
      <sheetName val="CJEs"/>
      <sheetName val="BS notes"/>
      <sheetName val="AEA333"/>
      <sheetName val="KEBM HP"/>
      <sheetName val="PL notes"/>
      <sheetName val="staff cost"/>
      <sheetName val="misc"/>
      <sheetName val="ER - Associates (RP&amp;AU)"/>
      <sheetName val="TCB Journals"/>
      <sheetName val="Ope reserve"/>
      <sheetName val="dilution"/>
      <sheetName val="provn KEB"/>
      <sheetName val="Maximix"/>
      <sheetName val="COS"/>
      <sheetName val="KEBB"/>
      <sheetName val="offset"/>
      <sheetName val="talam offset"/>
      <sheetName val="interco adjt"/>
      <sheetName val="inter co diff"/>
      <sheetName val="Silver Concept"/>
      <sheetName val="opening bf"/>
      <sheetName val="Sheet5"/>
      <sheetName val="KLeasing Tdebtor"/>
      <sheetName val="Post acqn reserve"/>
      <sheetName val="Sheet4"/>
      <sheetName val="AOB"/>
      <sheetName val="K.Leasing"/>
      <sheetName val="adj"/>
      <sheetName val="provnDD"/>
      <sheetName val="cje"/>
      <sheetName val="Sheet1"/>
      <sheetName val="DN"/>
      <sheetName val="KEBB t.cred"/>
      <sheetName val="KEBB 2"/>
      <sheetName val="JV offset"/>
      <sheetName val="RadiantIS "/>
      <sheetName val="RadiantBS"/>
      <sheetName val="RadiantJE"/>
      <sheetName val="Radiant PL notes"/>
      <sheetName val="Radiant BS notes"/>
      <sheetName val="Sheet2"/>
      <sheetName val="Keuro Trading "/>
      <sheetName val="Keuro Leasing Sdn Bhd"/>
      <sheetName val="WJC6565"/>
      <sheetName val="disp Ice"/>
      <sheetName val="W-up Dirga"/>
      <sheetName val="Net asset disp"/>
      <sheetName val="P&amp;L Disclosures"/>
      <sheetName val="BS Disclosures"/>
      <sheetName val="int-KEB"/>
      <sheetName val="bridging "/>
    </sheetNames>
    <sheetDataSet>
      <sheetData sheetId="13">
        <row r="18">
          <cell r="E18">
            <v>6928.0380000000005</v>
          </cell>
          <cell r="I18">
            <v>15769.142</v>
          </cell>
        </row>
        <row r="20">
          <cell r="E20">
            <v>-5645.273</v>
          </cell>
          <cell r="I20">
            <v>-12513.726</v>
          </cell>
        </row>
        <row r="24">
          <cell r="E24">
            <v>1140.1373979212492</v>
          </cell>
          <cell r="I24">
            <v>1079.5637430189997</v>
          </cell>
        </row>
        <row r="26">
          <cell r="E26">
            <v>3118.497</v>
          </cell>
          <cell r="I26">
            <v>5060.026</v>
          </cell>
        </row>
        <row r="28">
          <cell r="E28">
            <v>-2427.817</v>
          </cell>
          <cell r="I28">
            <v>-5547.866859638635</v>
          </cell>
        </row>
        <row r="30">
          <cell r="E30">
            <v>0</v>
          </cell>
          <cell r="I30">
            <v>0</v>
          </cell>
        </row>
        <row r="32">
          <cell r="E32">
            <v>2002.35</v>
          </cell>
          <cell r="I32">
            <v>2002.35</v>
          </cell>
        </row>
        <row r="34">
          <cell r="E34">
            <v>108.896</v>
          </cell>
          <cell r="I34">
            <v>108.896</v>
          </cell>
        </row>
        <row r="36">
          <cell r="E36">
            <v>-5548.168000000001</v>
          </cell>
          <cell r="I36">
            <v>-11559.486</v>
          </cell>
        </row>
        <row r="38">
          <cell r="E38">
            <v>-473.2033325</v>
          </cell>
          <cell r="I38">
            <v>1613.1890688582228</v>
          </cell>
        </row>
        <row r="42">
          <cell r="E42">
            <v>-423.72799999999995</v>
          </cell>
          <cell r="I42">
            <v>-608.728</v>
          </cell>
        </row>
        <row r="46">
          <cell r="E46">
            <v>-3.970800000000054</v>
          </cell>
          <cell r="I46">
            <v>1793.2873105222902</v>
          </cell>
        </row>
        <row r="52">
          <cell r="E52">
            <v>74.20894298149997</v>
          </cell>
          <cell r="I52">
            <v>152</v>
          </cell>
        </row>
        <row r="56">
          <cell r="E56">
            <v>74.20894298149997</v>
          </cell>
          <cell r="I56">
            <v>152</v>
          </cell>
        </row>
      </sheetData>
      <sheetData sheetId="14">
        <row r="18">
          <cell r="F18">
            <v>10572</v>
          </cell>
        </row>
        <row r="20">
          <cell r="F20">
            <v>-19774</v>
          </cell>
        </row>
        <row r="24">
          <cell r="F24">
            <v>-573</v>
          </cell>
        </row>
        <row r="26">
          <cell r="F26">
            <v>23882</v>
          </cell>
        </row>
        <row r="28">
          <cell r="F28">
            <v>-1490</v>
          </cell>
        </row>
        <row r="30">
          <cell r="F30">
            <v>-17116</v>
          </cell>
        </row>
        <row r="34">
          <cell r="F34">
            <v>0</v>
          </cell>
        </row>
        <row r="36">
          <cell r="F36">
            <v>-8322</v>
          </cell>
        </row>
        <row r="38">
          <cell r="F38">
            <v>335</v>
          </cell>
        </row>
        <row r="42">
          <cell r="F42">
            <v>46</v>
          </cell>
        </row>
        <row r="46">
          <cell r="F46">
            <v>1394</v>
          </cell>
        </row>
        <row r="52">
          <cell r="F52">
            <v>-280</v>
          </cell>
        </row>
      </sheetData>
      <sheetData sheetId="15">
        <row r="13">
          <cell r="G13">
            <v>19369693</v>
          </cell>
        </row>
        <row r="14">
          <cell r="G14">
            <v>7173049</v>
          </cell>
        </row>
        <row r="15">
          <cell r="G15">
            <v>68614170</v>
          </cell>
        </row>
        <row r="18">
          <cell r="G18">
            <v>4675356.27</v>
          </cell>
        </row>
        <row r="19">
          <cell r="G19">
            <v>133748822.72891039</v>
          </cell>
        </row>
        <row r="20">
          <cell r="G20">
            <v>16771403</v>
          </cell>
        </row>
        <row r="21">
          <cell r="G21">
            <v>7424254.6083</v>
          </cell>
        </row>
        <row r="28">
          <cell r="G28">
            <v>1722356</v>
          </cell>
        </row>
        <row r="29">
          <cell r="G29">
            <v>13558287.8</v>
          </cell>
        </row>
        <row r="30">
          <cell r="G30">
            <v>24892500</v>
          </cell>
        </row>
        <row r="32">
          <cell r="G32">
            <v>980681</v>
          </cell>
        </row>
        <row r="33">
          <cell r="G33">
            <v>178911205</v>
          </cell>
        </row>
        <row r="34">
          <cell r="G34">
            <v>155061</v>
          </cell>
        </row>
        <row r="38">
          <cell r="G38">
            <v>0</v>
          </cell>
        </row>
        <row r="39">
          <cell r="G39">
            <v>1375688</v>
          </cell>
        </row>
        <row r="50">
          <cell r="G50">
            <v>473691765.61</v>
          </cell>
        </row>
        <row r="51">
          <cell r="G51">
            <v>26559700</v>
          </cell>
        </row>
        <row r="52">
          <cell r="G52">
            <v>-5360268</v>
          </cell>
        </row>
        <row r="53">
          <cell r="G53">
            <v>0</v>
          </cell>
        </row>
        <row r="54">
          <cell r="G54">
            <v>-411794010.1611514</v>
          </cell>
        </row>
        <row r="56">
          <cell r="G56">
            <v>8269375.1583618</v>
          </cell>
        </row>
        <row r="63">
          <cell r="G63">
            <v>10255050</v>
          </cell>
        </row>
        <row r="64">
          <cell r="G64">
            <v>3586000</v>
          </cell>
        </row>
        <row r="65">
          <cell r="G65">
            <v>3948934</v>
          </cell>
        </row>
        <row r="66">
          <cell r="G66">
            <v>3172279</v>
          </cell>
        </row>
        <row r="67">
          <cell r="G67">
            <v>104631.43667052567</v>
          </cell>
        </row>
        <row r="68">
          <cell r="G68">
            <v>123000000</v>
          </cell>
        </row>
        <row r="75">
          <cell r="G75">
            <v>29551161</v>
          </cell>
        </row>
        <row r="76">
          <cell r="G76">
            <v>48464657.230000004</v>
          </cell>
        </row>
        <row r="79">
          <cell r="G79">
            <v>213565</v>
          </cell>
        </row>
        <row r="84">
          <cell r="G84">
            <v>44550.56332947436</v>
          </cell>
        </row>
        <row r="85">
          <cell r="G85">
            <v>148173305</v>
          </cell>
        </row>
        <row r="86">
          <cell r="G86">
            <v>14737720</v>
          </cell>
        </row>
        <row r="87">
          <cell r="G87">
            <v>2754112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Group"/>
      <sheetName val="Grp summary"/>
      <sheetName val="Co"/>
      <sheetName val="Co summ"/>
      <sheetName val="company"/>
      <sheetName val="cast"/>
      <sheetName val="disp"/>
      <sheetName val="Sheet2"/>
      <sheetName val="Sheet1"/>
      <sheetName val="analysis"/>
      <sheetName val="Co summary"/>
    </sheetNames>
    <sheetDataSet>
      <sheetData sheetId="1">
        <row r="128">
          <cell r="H128">
            <v>1376</v>
          </cell>
        </row>
        <row r="129">
          <cell r="H129">
            <v>0</v>
          </cell>
        </row>
        <row r="130">
          <cell r="H130">
            <v>-14738</v>
          </cell>
        </row>
        <row r="133">
          <cell r="H133">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Z280"/>
  <sheetViews>
    <sheetView showGridLines="0" tabSelected="1" workbookViewId="0" topLeftCell="A19">
      <selection activeCell="O48" sqref="O48"/>
    </sheetView>
  </sheetViews>
  <sheetFormatPr defaultColWidth="9.140625" defaultRowHeight="12.75"/>
  <cols>
    <col min="1" max="1" width="1.8515625" style="2" customWidth="1"/>
    <col min="2" max="2" width="23.7109375" style="1" customWidth="1"/>
    <col min="3" max="3" width="21.00390625" style="1" customWidth="1"/>
    <col min="4" max="4" width="3.00390625" style="1" customWidth="1"/>
    <col min="5" max="5" width="13.7109375" style="1" customWidth="1"/>
    <col min="6" max="6" width="2.7109375" style="11" customWidth="1"/>
    <col min="7" max="7" width="15.7109375" style="1" customWidth="1"/>
    <col min="8" max="8" width="1.57421875" style="11" customWidth="1"/>
    <col min="9" max="9" width="13.7109375" style="1" customWidth="1"/>
    <col min="10" max="10" width="2.421875" style="11" customWidth="1"/>
    <col min="11" max="11" width="16.421875" style="1" customWidth="1"/>
    <col min="12" max="12" width="2.28125" style="1" customWidth="1"/>
    <col min="13" max="13" width="9.140625" style="1" customWidth="1"/>
    <col min="14" max="26" width="9.140625" style="101" customWidth="1"/>
    <col min="27" max="16384" width="9.140625" style="1" customWidth="1"/>
  </cols>
  <sheetData>
    <row r="1" spans="1:11" ht="15.75">
      <c r="A1" s="5" t="s">
        <v>19</v>
      </c>
      <c r="B1" s="6"/>
      <c r="C1" s="6"/>
      <c r="D1" s="7"/>
      <c r="E1" s="7"/>
      <c r="F1" s="8"/>
      <c r="G1" s="7"/>
      <c r="H1" s="8"/>
      <c r="I1" s="7"/>
      <c r="J1" s="8"/>
      <c r="K1" s="9"/>
    </row>
    <row r="2" ht="15">
      <c r="A2" s="10"/>
    </row>
    <row r="3" ht="15.75">
      <c r="A3" s="135" t="s">
        <v>117</v>
      </c>
    </row>
    <row r="4" ht="15">
      <c r="A4" s="136" t="s">
        <v>46</v>
      </c>
    </row>
    <row r="5" ht="15">
      <c r="A5" s="136"/>
    </row>
    <row r="6" spans="1:11" ht="15.75">
      <c r="A6" s="72" t="s">
        <v>91</v>
      </c>
      <c r="K6" s="12"/>
    </row>
    <row r="7" ht="15">
      <c r="A7" s="9"/>
    </row>
    <row r="9" spans="2:13" ht="15">
      <c r="B9" s="11"/>
      <c r="C9" s="11"/>
      <c r="D9" s="13"/>
      <c r="E9" s="11"/>
      <c r="G9" s="11"/>
      <c r="I9" s="11"/>
      <c r="K9" s="11"/>
      <c r="L9" s="11"/>
      <c r="M9" s="11"/>
    </row>
    <row r="10" spans="1:13" ht="18" customHeight="1">
      <c r="A10" s="14"/>
      <c r="B10" s="11"/>
      <c r="C10" s="11"/>
      <c r="D10" s="13"/>
      <c r="E10" s="165" t="s">
        <v>20</v>
      </c>
      <c r="F10" s="166"/>
      <c r="G10" s="167"/>
      <c r="H10" s="48"/>
      <c r="I10" s="165" t="s">
        <v>75</v>
      </c>
      <c r="J10" s="168"/>
      <c r="K10" s="169"/>
      <c r="L10" s="16"/>
      <c r="M10" s="11"/>
    </row>
    <row r="11" spans="1:13" ht="15">
      <c r="A11" s="14"/>
      <c r="B11" s="11"/>
      <c r="C11" s="11"/>
      <c r="D11" s="8"/>
      <c r="E11" s="111" t="s">
        <v>24</v>
      </c>
      <c r="F11" s="113"/>
      <c r="G11" s="48" t="s">
        <v>42</v>
      </c>
      <c r="H11" s="48"/>
      <c r="I11" s="111" t="s">
        <v>24</v>
      </c>
      <c r="J11" s="111"/>
      <c r="K11" s="48" t="s">
        <v>25</v>
      </c>
      <c r="L11" s="16"/>
      <c r="M11" s="11"/>
    </row>
    <row r="12" spans="1:13" ht="15">
      <c r="A12" s="14"/>
      <c r="B12" s="11"/>
      <c r="C12" s="11"/>
      <c r="D12" s="13"/>
      <c r="E12" s="48" t="s">
        <v>41</v>
      </c>
      <c r="F12" s="112"/>
      <c r="G12" s="48" t="s">
        <v>41</v>
      </c>
      <c r="H12" s="48"/>
      <c r="I12" s="48" t="s">
        <v>88</v>
      </c>
      <c r="J12" s="112"/>
      <c r="K12" s="48" t="s">
        <v>88</v>
      </c>
      <c r="L12" s="16"/>
      <c r="M12" s="11"/>
    </row>
    <row r="13" spans="1:13" ht="15">
      <c r="A13" s="14"/>
      <c r="B13" s="11"/>
      <c r="C13" s="11"/>
      <c r="D13" s="13"/>
      <c r="E13" s="48" t="s">
        <v>30</v>
      </c>
      <c r="F13" s="112"/>
      <c r="G13" s="48" t="s">
        <v>30</v>
      </c>
      <c r="H13" s="48"/>
      <c r="I13" s="48" t="s">
        <v>41</v>
      </c>
      <c r="J13" s="48"/>
      <c r="K13" s="48" t="s">
        <v>41</v>
      </c>
      <c r="L13" s="16"/>
      <c r="M13" s="11"/>
    </row>
    <row r="14" spans="1:13" ht="15">
      <c r="A14" s="14"/>
      <c r="B14" s="11"/>
      <c r="C14" s="11"/>
      <c r="D14" s="13"/>
      <c r="E14" s="48"/>
      <c r="F14" s="112"/>
      <c r="G14" s="48" t="s">
        <v>96</v>
      </c>
      <c r="H14" s="48"/>
      <c r="I14" s="48"/>
      <c r="J14" s="48"/>
      <c r="K14" s="48" t="s">
        <v>96</v>
      </c>
      <c r="L14" s="16"/>
      <c r="M14" s="11"/>
    </row>
    <row r="15" spans="1:13" ht="15">
      <c r="A15" s="14"/>
      <c r="B15" s="11"/>
      <c r="C15" s="11"/>
      <c r="D15" s="13"/>
      <c r="E15" s="109" t="s">
        <v>108</v>
      </c>
      <c r="F15" s="114"/>
      <c r="G15" s="109" t="s">
        <v>109</v>
      </c>
      <c r="H15" s="110"/>
      <c r="I15" s="109" t="str">
        <f>+E15</f>
        <v>31/7/2010</v>
      </c>
      <c r="J15" s="114"/>
      <c r="K15" s="109" t="str">
        <f>+G15</f>
        <v>31/7/2009</v>
      </c>
      <c r="L15" s="110"/>
      <c r="M15" s="11"/>
    </row>
    <row r="16" spans="1:26" s="18" customFormat="1" ht="12.75">
      <c r="A16" s="15"/>
      <c r="B16" s="16"/>
      <c r="C16" s="16"/>
      <c r="D16" s="17"/>
      <c r="E16" s="37" t="s">
        <v>0</v>
      </c>
      <c r="F16" s="115"/>
      <c r="G16" s="37" t="s">
        <v>0</v>
      </c>
      <c r="H16" s="37"/>
      <c r="I16" s="37" t="s">
        <v>0</v>
      </c>
      <c r="J16" s="115"/>
      <c r="K16" s="37" t="s">
        <v>0</v>
      </c>
      <c r="L16" s="16"/>
      <c r="M16" s="16"/>
      <c r="N16" s="102"/>
      <c r="O16" s="102"/>
      <c r="P16" s="102"/>
      <c r="Q16" s="102"/>
      <c r="R16" s="102"/>
      <c r="S16" s="102"/>
      <c r="T16" s="102"/>
      <c r="U16" s="102"/>
      <c r="V16" s="102"/>
      <c r="W16" s="102"/>
      <c r="X16" s="102"/>
      <c r="Y16" s="102"/>
      <c r="Z16" s="102"/>
    </row>
    <row r="17" spans="1:26" s="18" customFormat="1" ht="15" customHeight="1">
      <c r="A17" s="15"/>
      <c r="B17" s="19" t="s">
        <v>95</v>
      </c>
      <c r="C17" s="19"/>
      <c r="D17" s="17"/>
      <c r="E17" s="16"/>
      <c r="F17" s="16"/>
      <c r="G17" s="16"/>
      <c r="H17" s="16"/>
      <c r="I17" s="16"/>
      <c r="J17" s="16"/>
      <c r="K17" s="16"/>
      <c r="L17" s="16"/>
      <c r="M17" s="16"/>
      <c r="N17" s="102"/>
      <c r="O17" s="102"/>
      <c r="P17" s="102"/>
      <c r="Q17" s="102"/>
      <c r="R17" s="102"/>
      <c r="S17" s="102"/>
      <c r="T17" s="102"/>
      <c r="U17" s="102"/>
      <c r="V17" s="102"/>
      <c r="W17" s="102"/>
      <c r="X17" s="102"/>
      <c r="Y17" s="102"/>
      <c r="Z17" s="102"/>
    </row>
    <row r="18" spans="1:26" s="18" customFormat="1" ht="15">
      <c r="A18" s="20"/>
      <c r="B18" s="11" t="s">
        <v>1</v>
      </c>
      <c r="C18" s="11"/>
      <c r="D18" s="29"/>
      <c r="E18" s="30">
        <f>'[2]2Q - bursa announcement'!$E$18</f>
        <v>6928.0380000000005</v>
      </c>
      <c r="F18" s="30"/>
      <c r="G18" s="30">
        <f>'[2]2Q - bursa an (comparative)'!$F$18</f>
        <v>10572</v>
      </c>
      <c r="H18" s="30"/>
      <c r="I18" s="30">
        <f>'[2]2Q - bursa announcement'!$I$18</f>
        <v>15769.142</v>
      </c>
      <c r="J18" s="30"/>
      <c r="K18" s="30">
        <v>20425</v>
      </c>
      <c r="L18" s="22"/>
      <c r="M18" s="16"/>
      <c r="N18" s="103"/>
      <c r="O18" s="102"/>
      <c r="P18" s="102"/>
      <c r="Q18" s="102"/>
      <c r="R18" s="102"/>
      <c r="S18" s="102"/>
      <c r="T18" s="102"/>
      <c r="U18" s="102"/>
      <c r="V18" s="102"/>
      <c r="W18" s="102"/>
      <c r="X18" s="102"/>
      <c r="Y18" s="102"/>
      <c r="Z18" s="102"/>
    </row>
    <row r="19" spans="1:26" s="18" customFormat="1" ht="6" customHeight="1">
      <c r="A19" s="20"/>
      <c r="B19" s="11"/>
      <c r="C19" s="11"/>
      <c r="D19" s="29"/>
      <c r="E19" s="30"/>
      <c r="F19" s="30"/>
      <c r="G19" s="30"/>
      <c r="H19" s="30"/>
      <c r="I19" s="30"/>
      <c r="J19" s="30"/>
      <c r="K19" s="30"/>
      <c r="L19" s="22"/>
      <c r="M19" s="16"/>
      <c r="N19" s="103"/>
      <c r="O19" s="102"/>
      <c r="P19" s="102"/>
      <c r="Q19" s="102"/>
      <c r="R19" s="102"/>
      <c r="S19" s="102"/>
      <c r="T19" s="102"/>
      <c r="U19" s="102"/>
      <c r="V19" s="102"/>
      <c r="W19" s="102"/>
      <c r="X19" s="102"/>
      <c r="Y19" s="102"/>
      <c r="Z19" s="102"/>
    </row>
    <row r="20" spans="1:26" s="18" customFormat="1" ht="15">
      <c r="A20" s="20"/>
      <c r="B20" s="11" t="s">
        <v>43</v>
      </c>
      <c r="C20" s="11"/>
      <c r="D20" s="29"/>
      <c r="E20" s="30">
        <f>'[2]2Q - bursa announcement'!$E$20</f>
        <v>-5645.273</v>
      </c>
      <c r="F20" s="30"/>
      <c r="G20" s="30">
        <f>'[2]2Q - bursa an (comparative)'!$F$20</f>
        <v>-19774</v>
      </c>
      <c r="H20" s="30"/>
      <c r="I20" s="30">
        <f>'[2]2Q - bursa announcement'!$I$20</f>
        <v>-12513.726</v>
      </c>
      <c r="J20" s="30"/>
      <c r="K20" s="30">
        <v>-36685</v>
      </c>
      <c r="L20" s="22"/>
      <c r="M20" s="16"/>
      <c r="N20" s="103"/>
      <c r="O20" s="102"/>
      <c r="P20" s="102"/>
      <c r="Q20" s="102"/>
      <c r="R20" s="102"/>
      <c r="S20" s="102"/>
      <c r="T20" s="102"/>
      <c r="U20" s="102"/>
      <c r="V20" s="102"/>
      <c r="W20" s="102"/>
      <c r="X20" s="102"/>
      <c r="Y20" s="102"/>
      <c r="Z20" s="102"/>
    </row>
    <row r="21" spans="1:26" s="18" customFormat="1" ht="6.75" customHeight="1">
      <c r="A21" s="20"/>
      <c r="B21" s="11"/>
      <c r="C21" s="11"/>
      <c r="D21" s="29"/>
      <c r="E21" s="31"/>
      <c r="F21" s="30"/>
      <c r="G21" s="31"/>
      <c r="H21" s="30"/>
      <c r="I21" s="31"/>
      <c r="J21" s="30"/>
      <c r="K21" s="31"/>
      <c r="L21" s="22"/>
      <c r="M21" s="16"/>
      <c r="N21" s="103"/>
      <c r="O21" s="102"/>
      <c r="P21" s="102"/>
      <c r="Q21" s="102"/>
      <c r="R21" s="102"/>
      <c r="S21" s="102"/>
      <c r="T21" s="102"/>
      <c r="U21" s="102"/>
      <c r="V21" s="102"/>
      <c r="W21" s="102"/>
      <c r="X21" s="102"/>
      <c r="Y21" s="102"/>
      <c r="Z21" s="102"/>
    </row>
    <row r="22" spans="1:26" s="18" customFormat="1" ht="15">
      <c r="A22" s="20"/>
      <c r="B22" s="11" t="s">
        <v>82</v>
      </c>
      <c r="C22" s="11"/>
      <c r="D22" s="29"/>
      <c r="E22" s="30">
        <f>SUM(E18:E21)</f>
        <v>1282.7650000000003</v>
      </c>
      <c r="F22" s="30"/>
      <c r="G22" s="30">
        <f>SUM(G18:G21)</f>
        <v>-9202</v>
      </c>
      <c r="H22" s="30"/>
      <c r="I22" s="30">
        <f>SUM(I18:I21)</f>
        <v>3255.4159999999993</v>
      </c>
      <c r="J22" s="30"/>
      <c r="K22" s="30">
        <f>SUM(K18:K21)</f>
        <v>-16260</v>
      </c>
      <c r="L22" s="21"/>
      <c r="M22" s="21"/>
      <c r="N22" s="103"/>
      <c r="O22" s="102"/>
      <c r="P22" s="102"/>
      <c r="Q22" s="102"/>
      <c r="R22" s="102"/>
      <c r="S22" s="102"/>
      <c r="T22" s="102"/>
      <c r="U22" s="102"/>
      <c r="V22" s="102"/>
      <c r="W22" s="102"/>
      <c r="X22" s="102"/>
      <c r="Y22" s="102"/>
      <c r="Z22" s="102"/>
    </row>
    <row r="23" spans="1:26" s="18" customFormat="1" ht="7.5" customHeight="1">
      <c r="A23" s="20"/>
      <c r="B23" s="11"/>
      <c r="C23" s="11"/>
      <c r="D23" s="29"/>
      <c r="E23" s="30"/>
      <c r="F23" s="30"/>
      <c r="G23" s="30"/>
      <c r="H23" s="30"/>
      <c r="I23" s="30"/>
      <c r="J23" s="30"/>
      <c r="K23" s="30"/>
      <c r="L23" s="22"/>
      <c r="M23" s="16"/>
      <c r="N23" s="103"/>
      <c r="O23" s="102"/>
      <c r="P23" s="102"/>
      <c r="Q23" s="102"/>
      <c r="R23" s="102"/>
      <c r="S23" s="102"/>
      <c r="T23" s="102"/>
      <c r="U23" s="102"/>
      <c r="V23" s="102"/>
      <c r="W23" s="102"/>
      <c r="X23" s="102"/>
      <c r="Y23" s="102"/>
      <c r="Z23" s="102"/>
    </row>
    <row r="24" spans="1:26" s="18" customFormat="1" ht="15">
      <c r="A24" s="20"/>
      <c r="B24" s="32" t="s">
        <v>127</v>
      </c>
      <c r="C24" s="32"/>
      <c r="D24" s="29"/>
      <c r="E24" s="30">
        <f>'[2]2Q - bursa announcement'!$E$26+'[2]2Q - bursa announcement'!$E$24+'[2]2Q - bursa announcement'!$E$34-217</f>
        <v>4150.530397921249</v>
      </c>
      <c r="F24" s="30"/>
      <c r="G24" s="30">
        <f>'[2]2Q - bursa an (comparative)'!$F$26+'[2]2Q - bursa an (comparative)'!$F$24+'[2]2Q - bursa an (comparative)'!$F$34</f>
        <v>23309</v>
      </c>
      <c r="H24" s="30"/>
      <c r="I24" s="30">
        <f>'[2]2Q - bursa announcement'!$I$26+'[2]2Q - bursa announcement'!$I$24+'[2]2Q - bursa announcement'!$I$34</f>
        <v>6248.4857430189995</v>
      </c>
      <c r="J24" s="30"/>
      <c r="K24" s="30">
        <f>40410-573</f>
        <v>39837</v>
      </c>
      <c r="L24" s="22"/>
      <c r="M24" s="16"/>
      <c r="N24" s="103"/>
      <c r="O24" s="102"/>
      <c r="P24" s="102"/>
      <c r="Q24" s="102"/>
      <c r="R24" s="102"/>
      <c r="S24" s="102"/>
      <c r="T24" s="102"/>
      <c r="U24" s="102"/>
      <c r="V24" s="102"/>
      <c r="W24" s="102"/>
      <c r="X24" s="102"/>
      <c r="Y24" s="102"/>
      <c r="Z24" s="102"/>
    </row>
    <row r="25" spans="1:26" s="18" customFormat="1" ht="6" customHeight="1">
      <c r="A25" s="20"/>
      <c r="B25" s="32"/>
      <c r="C25" s="32"/>
      <c r="D25" s="29"/>
      <c r="E25" s="30"/>
      <c r="F25" s="30"/>
      <c r="G25" s="30"/>
      <c r="H25" s="30"/>
      <c r="I25" s="30"/>
      <c r="J25" s="30"/>
      <c r="K25" s="30"/>
      <c r="L25" s="22"/>
      <c r="M25" s="16"/>
      <c r="N25" s="103"/>
      <c r="O25" s="102"/>
      <c r="P25" s="102"/>
      <c r="Q25" s="102"/>
      <c r="R25" s="102"/>
      <c r="S25" s="102"/>
      <c r="T25" s="102"/>
      <c r="U25" s="102"/>
      <c r="V25" s="102"/>
      <c r="W25" s="102"/>
      <c r="X25" s="102"/>
      <c r="Y25" s="102"/>
      <c r="Z25" s="102"/>
    </row>
    <row r="26" spans="1:26" s="18" customFormat="1" ht="15">
      <c r="A26" s="20"/>
      <c r="B26" s="11" t="s">
        <v>44</v>
      </c>
      <c r="C26" s="11"/>
      <c r="D26" s="29"/>
      <c r="E26" s="30">
        <f>'[2]2Q - bursa announcement'!$E$28</f>
        <v>-2427.817</v>
      </c>
      <c r="F26" s="30"/>
      <c r="G26" s="30">
        <f>'[2]2Q - bursa an (comparative)'!$F$28</f>
        <v>-1490</v>
      </c>
      <c r="H26" s="30"/>
      <c r="I26" s="30">
        <f>'[2]2Q - bursa announcement'!$I$28</f>
        <v>-5547.866859638635</v>
      </c>
      <c r="J26" s="30"/>
      <c r="K26" s="30">
        <v>-4777</v>
      </c>
      <c r="L26" s="22"/>
      <c r="M26" s="16"/>
      <c r="N26" s="103"/>
      <c r="O26" s="102"/>
      <c r="P26" s="102"/>
      <c r="Q26" s="102"/>
      <c r="R26" s="102"/>
      <c r="S26" s="102"/>
      <c r="T26" s="102"/>
      <c r="U26" s="102"/>
      <c r="V26" s="102"/>
      <c r="W26" s="102"/>
      <c r="X26" s="102"/>
      <c r="Y26" s="102"/>
      <c r="Z26" s="102"/>
    </row>
    <row r="27" spans="1:26" s="18" customFormat="1" ht="7.5" customHeight="1">
      <c r="A27" s="20"/>
      <c r="B27" s="11"/>
      <c r="C27" s="11"/>
      <c r="D27" s="29"/>
      <c r="E27" s="30"/>
      <c r="F27" s="30"/>
      <c r="G27" s="30"/>
      <c r="H27" s="30"/>
      <c r="I27" s="30"/>
      <c r="J27" s="30"/>
      <c r="K27" s="30"/>
      <c r="L27" s="22"/>
      <c r="M27" s="16"/>
      <c r="N27" s="103"/>
      <c r="O27" s="102"/>
      <c r="P27" s="102"/>
      <c r="Q27" s="102"/>
      <c r="R27" s="102"/>
      <c r="S27" s="102"/>
      <c r="T27" s="102"/>
      <c r="U27" s="102"/>
      <c r="V27" s="102"/>
      <c r="W27" s="102"/>
      <c r="X27" s="102"/>
      <c r="Y27" s="102"/>
      <c r="Z27" s="102"/>
    </row>
    <row r="28" spans="1:26" s="18" customFormat="1" ht="15">
      <c r="A28" s="20"/>
      <c r="B28" s="11" t="s">
        <v>120</v>
      </c>
      <c r="C28" s="11"/>
      <c r="D28" s="29"/>
      <c r="E28" s="30">
        <f>'[2]2Q - bursa announcement'!$E$30+'[2]2Q - bursa announcement'!$E$32</f>
        <v>2002.35</v>
      </c>
      <c r="F28" s="30"/>
      <c r="G28" s="30">
        <f>'[2]2Q - bursa an (comparative)'!$F$30</f>
        <v>-17116</v>
      </c>
      <c r="H28" s="30"/>
      <c r="I28" s="30">
        <f>'[2]2Q - bursa announcement'!$I$30+'[2]2Q - bursa announcement'!$I$32</f>
        <v>2002.35</v>
      </c>
      <c r="J28" s="30"/>
      <c r="K28" s="30">
        <v>-19918</v>
      </c>
      <c r="L28" s="22"/>
      <c r="M28" s="16"/>
      <c r="N28" s="103"/>
      <c r="O28" s="102"/>
      <c r="P28" s="102"/>
      <c r="Q28" s="102"/>
      <c r="R28" s="102"/>
      <c r="S28" s="102"/>
      <c r="T28" s="102"/>
      <c r="U28" s="102"/>
      <c r="V28" s="102"/>
      <c r="W28" s="102"/>
      <c r="X28" s="102"/>
      <c r="Y28" s="102"/>
      <c r="Z28" s="102"/>
    </row>
    <row r="29" spans="1:26" s="18" customFormat="1" ht="4.5" customHeight="1">
      <c r="A29" s="20"/>
      <c r="B29" s="11"/>
      <c r="C29" s="11"/>
      <c r="D29" s="29"/>
      <c r="E29" s="30"/>
      <c r="F29" s="30"/>
      <c r="G29" s="30"/>
      <c r="H29" s="30"/>
      <c r="I29" s="30"/>
      <c r="J29" s="30"/>
      <c r="K29" s="30"/>
      <c r="L29" s="22"/>
      <c r="M29" s="16"/>
      <c r="N29" s="103"/>
      <c r="O29" s="102"/>
      <c r="P29" s="102"/>
      <c r="Q29" s="102"/>
      <c r="R29" s="102"/>
      <c r="S29" s="102"/>
      <c r="T29" s="102"/>
      <c r="U29" s="102"/>
      <c r="V29" s="102"/>
      <c r="W29" s="102"/>
      <c r="X29" s="102"/>
      <c r="Y29" s="102"/>
      <c r="Z29" s="102"/>
    </row>
    <row r="30" spans="1:26" s="18" customFormat="1" ht="15">
      <c r="A30" s="20"/>
      <c r="B30" s="11" t="s">
        <v>45</v>
      </c>
      <c r="C30" s="11"/>
      <c r="D30" s="29"/>
      <c r="E30" s="30">
        <f>'[2]2Q - bursa announcement'!$E$36+155</f>
        <v>-5393.168000000001</v>
      </c>
      <c r="F30" s="30"/>
      <c r="G30" s="30">
        <f>'[2]2Q - bursa an (comparative)'!$F$36</f>
        <v>-8322</v>
      </c>
      <c r="H30" s="30"/>
      <c r="I30" s="30">
        <f>'[2]2Q - bursa announcement'!$I$36</f>
        <v>-11559.486</v>
      </c>
      <c r="J30" s="30"/>
      <c r="K30" s="30">
        <v>-12831</v>
      </c>
      <c r="L30" s="22"/>
      <c r="M30" s="16"/>
      <c r="N30" s="103"/>
      <c r="O30" s="102"/>
      <c r="P30" s="102"/>
      <c r="Q30" s="102"/>
      <c r="R30" s="102"/>
      <c r="S30" s="102"/>
      <c r="T30" s="102"/>
      <c r="U30" s="102"/>
      <c r="V30" s="102"/>
      <c r="W30" s="102"/>
      <c r="X30" s="102"/>
      <c r="Y30" s="102"/>
      <c r="Z30" s="102"/>
    </row>
    <row r="31" spans="1:26" s="18" customFormat="1" ht="6" customHeight="1">
      <c r="A31" s="20"/>
      <c r="B31" s="11"/>
      <c r="C31" s="11"/>
      <c r="D31" s="29"/>
      <c r="E31" s="30"/>
      <c r="F31" s="30"/>
      <c r="G31" s="30"/>
      <c r="H31" s="30"/>
      <c r="I31" s="30"/>
      <c r="J31" s="30"/>
      <c r="K31" s="30"/>
      <c r="L31" s="22"/>
      <c r="M31" s="16"/>
      <c r="N31" s="103"/>
      <c r="O31" s="102"/>
      <c r="P31" s="102"/>
      <c r="Q31" s="102"/>
      <c r="R31" s="102"/>
      <c r="S31" s="102"/>
      <c r="T31" s="102"/>
      <c r="U31" s="102"/>
      <c r="V31" s="102"/>
      <c r="W31" s="102"/>
      <c r="X31" s="102"/>
      <c r="Y31" s="102"/>
      <c r="Z31" s="102"/>
    </row>
    <row r="32" spans="1:26" s="18" customFormat="1" ht="15">
      <c r="A32" s="20"/>
      <c r="B32" s="11" t="s">
        <v>51</v>
      </c>
      <c r="C32" s="11"/>
      <c r="D32" s="29"/>
      <c r="E32" s="30">
        <f>'[2]2Q - bursa announcement'!$E$38</f>
        <v>-473.2033325</v>
      </c>
      <c r="F32" s="33"/>
      <c r="G32" s="30">
        <f>'[2]2Q - bursa an (comparative)'!$F$38</f>
        <v>335</v>
      </c>
      <c r="H32" s="30"/>
      <c r="I32" s="117">
        <f>'[2]2Q - bursa announcement'!$I$38</f>
        <v>1613.1890688582228</v>
      </c>
      <c r="J32" s="33"/>
      <c r="K32" s="30">
        <v>1525</v>
      </c>
      <c r="L32" s="22"/>
      <c r="M32" s="16"/>
      <c r="N32" s="103"/>
      <c r="O32" s="102"/>
      <c r="P32" s="102"/>
      <c r="Q32" s="102"/>
      <c r="R32" s="102"/>
      <c r="S32" s="102"/>
      <c r="T32" s="102"/>
      <c r="U32" s="102"/>
      <c r="V32" s="102"/>
      <c r="W32" s="102"/>
      <c r="X32" s="102"/>
      <c r="Y32" s="102"/>
      <c r="Z32" s="102"/>
    </row>
    <row r="33" spans="1:26" s="18" customFormat="1" ht="6.75" customHeight="1">
      <c r="A33" s="20"/>
      <c r="B33" s="32"/>
      <c r="C33" s="32"/>
      <c r="D33" s="29"/>
      <c r="E33" s="31"/>
      <c r="F33" s="30"/>
      <c r="G33" s="31"/>
      <c r="H33" s="30"/>
      <c r="I33" s="31"/>
      <c r="J33" s="30"/>
      <c r="K33" s="31"/>
      <c r="L33" s="22"/>
      <c r="M33" s="16"/>
      <c r="N33" s="103"/>
      <c r="O33" s="102"/>
      <c r="P33" s="102"/>
      <c r="Q33" s="102"/>
      <c r="R33" s="102"/>
      <c r="S33" s="102"/>
      <c r="T33" s="102"/>
      <c r="U33" s="102"/>
      <c r="V33" s="102"/>
      <c r="W33" s="102"/>
      <c r="X33" s="102"/>
      <c r="Y33" s="102"/>
      <c r="Z33" s="102"/>
    </row>
    <row r="34" spans="1:26" s="18" customFormat="1" ht="15">
      <c r="A34" s="20"/>
      <c r="B34" s="34" t="s">
        <v>121</v>
      </c>
      <c r="C34" s="34"/>
      <c r="D34" s="29"/>
      <c r="E34" s="30">
        <f>SUM(E22:E33)</f>
        <v>-858.5429345787522</v>
      </c>
      <c r="F34" s="30"/>
      <c r="G34" s="30">
        <f>SUM(G22:G33)</f>
        <v>-12486</v>
      </c>
      <c r="H34" s="30"/>
      <c r="I34" s="30">
        <f>SUM(I22:I33)</f>
        <v>-3987.912047761414</v>
      </c>
      <c r="J34" s="30"/>
      <c r="K34" s="30">
        <f>SUM(K22:K33)</f>
        <v>-12424</v>
      </c>
      <c r="L34" s="21"/>
      <c r="M34" s="21"/>
      <c r="N34" s="103"/>
      <c r="O34" s="102"/>
      <c r="P34" s="102"/>
      <c r="Q34" s="102"/>
      <c r="R34" s="102"/>
      <c r="S34" s="102"/>
      <c r="T34" s="102"/>
      <c r="U34" s="102"/>
      <c r="V34" s="102"/>
      <c r="W34" s="102"/>
      <c r="X34" s="102"/>
      <c r="Y34" s="102"/>
      <c r="Z34" s="102"/>
    </row>
    <row r="35" spans="1:26" s="18" customFormat="1" ht="7.5" customHeight="1">
      <c r="A35" s="20"/>
      <c r="B35" s="32"/>
      <c r="C35" s="32"/>
      <c r="D35" s="29"/>
      <c r="E35" s="30"/>
      <c r="F35" s="30"/>
      <c r="G35" s="30"/>
      <c r="H35" s="30"/>
      <c r="I35" s="30"/>
      <c r="J35" s="30"/>
      <c r="K35" s="30"/>
      <c r="L35" s="22"/>
      <c r="M35" s="16"/>
      <c r="N35" s="103"/>
      <c r="O35" s="102"/>
      <c r="P35" s="102"/>
      <c r="Q35" s="102"/>
      <c r="R35" s="102"/>
      <c r="S35" s="102"/>
      <c r="T35" s="102"/>
      <c r="U35" s="102"/>
      <c r="V35" s="102"/>
      <c r="W35" s="102"/>
      <c r="X35" s="102"/>
      <c r="Y35" s="102"/>
      <c r="Z35" s="102"/>
    </row>
    <row r="36" spans="1:26" s="18" customFormat="1" ht="15">
      <c r="A36" s="20"/>
      <c r="B36" s="11" t="s">
        <v>74</v>
      </c>
      <c r="C36" s="11"/>
      <c r="D36" s="29"/>
      <c r="E36" s="30">
        <f>'[2]2Q - bursa announcement'!$E$42</f>
        <v>-423.72799999999995</v>
      </c>
      <c r="F36" s="33"/>
      <c r="G36" s="30">
        <f>'[2]2Q - bursa an (comparative)'!$F$42</f>
        <v>46</v>
      </c>
      <c r="H36" s="30"/>
      <c r="I36" s="30">
        <f>'[2]2Q - bursa announcement'!$I$42</f>
        <v>-608.728</v>
      </c>
      <c r="J36" s="33"/>
      <c r="K36" s="30">
        <v>46</v>
      </c>
      <c r="L36" s="22"/>
      <c r="M36" s="16"/>
      <c r="N36" s="103"/>
      <c r="O36" s="102"/>
      <c r="P36" s="102"/>
      <c r="Q36" s="102"/>
      <c r="R36" s="102"/>
      <c r="S36" s="102"/>
      <c r="T36" s="102"/>
      <c r="U36" s="102"/>
      <c r="V36" s="102"/>
      <c r="W36" s="102"/>
      <c r="X36" s="102"/>
      <c r="Y36" s="102"/>
      <c r="Z36" s="102"/>
    </row>
    <row r="37" spans="1:26" s="18" customFormat="1" ht="7.5" customHeight="1">
      <c r="A37" s="20"/>
      <c r="B37" s="11"/>
      <c r="C37" s="11"/>
      <c r="D37" s="29"/>
      <c r="E37" s="31"/>
      <c r="F37" s="30"/>
      <c r="G37" s="31"/>
      <c r="H37" s="30"/>
      <c r="I37" s="31"/>
      <c r="J37" s="30"/>
      <c r="K37" s="31"/>
      <c r="L37" s="22"/>
      <c r="M37" s="16"/>
      <c r="N37" s="103"/>
      <c r="O37" s="102"/>
      <c r="P37" s="102"/>
      <c r="Q37" s="102"/>
      <c r="R37" s="102"/>
      <c r="S37" s="102"/>
      <c r="T37" s="102"/>
      <c r="U37" s="102"/>
      <c r="V37" s="102"/>
      <c r="W37" s="102"/>
      <c r="X37" s="102"/>
      <c r="Y37" s="102"/>
      <c r="Z37" s="102"/>
    </row>
    <row r="38" spans="1:26" s="18" customFormat="1" ht="19.5" customHeight="1">
      <c r="A38" s="20"/>
      <c r="B38" s="34" t="s">
        <v>122</v>
      </c>
      <c r="C38" s="34"/>
      <c r="D38" s="29"/>
      <c r="E38" s="30">
        <f>SUM(E34:E37)</f>
        <v>-1282.270934578752</v>
      </c>
      <c r="F38" s="30"/>
      <c r="G38" s="30">
        <f>SUM(G34:G37)</f>
        <v>-12440</v>
      </c>
      <c r="H38" s="30"/>
      <c r="I38" s="30">
        <f>SUM(I34:I37)</f>
        <v>-4596.640047761414</v>
      </c>
      <c r="J38" s="30"/>
      <c r="K38" s="30">
        <f>SUM(K34:K37)</f>
        <v>-12378</v>
      </c>
      <c r="L38" s="22"/>
      <c r="M38" s="16"/>
      <c r="N38" s="103"/>
      <c r="O38" s="102"/>
      <c r="P38" s="102"/>
      <c r="Q38" s="102"/>
      <c r="R38" s="102"/>
      <c r="S38" s="102"/>
      <c r="T38" s="102"/>
      <c r="U38" s="102"/>
      <c r="V38" s="102"/>
      <c r="W38" s="102"/>
      <c r="X38" s="102"/>
      <c r="Y38" s="102"/>
      <c r="Z38" s="102"/>
    </row>
    <row r="39" spans="1:26" s="18" customFormat="1" ht="6" customHeight="1">
      <c r="A39" s="20"/>
      <c r="B39" s="34"/>
      <c r="C39" s="34"/>
      <c r="D39" s="29"/>
      <c r="E39" s="30"/>
      <c r="F39" s="30"/>
      <c r="G39" s="30"/>
      <c r="H39" s="30"/>
      <c r="I39" s="30"/>
      <c r="J39" s="30"/>
      <c r="K39" s="30"/>
      <c r="L39" s="22"/>
      <c r="M39" s="16"/>
      <c r="N39" s="103"/>
      <c r="O39" s="102"/>
      <c r="P39" s="102"/>
      <c r="Q39" s="102"/>
      <c r="R39" s="102"/>
      <c r="S39" s="102"/>
      <c r="T39" s="102"/>
      <c r="U39" s="102"/>
      <c r="V39" s="102"/>
      <c r="W39" s="102"/>
      <c r="X39" s="102"/>
      <c r="Y39" s="102"/>
      <c r="Z39" s="102"/>
    </row>
    <row r="40" spans="1:26" s="18" customFormat="1" ht="19.5" customHeight="1">
      <c r="A40" s="20"/>
      <c r="B40" s="8" t="s">
        <v>118</v>
      </c>
      <c r="C40" s="34"/>
      <c r="D40" s="29"/>
      <c r="E40" s="30">
        <f>'[2]2Q - bursa announcement'!$E$46</f>
        <v>-3.970800000000054</v>
      </c>
      <c r="F40" s="30"/>
      <c r="G40" s="30">
        <f>'[2]2Q - bursa an (comparative)'!$F$46</f>
        <v>1394</v>
      </c>
      <c r="H40" s="30"/>
      <c r="I40" s="30">
        <f>'[2]2Q - bursa announcement'!$I$46</f>
        <v>1793.2873105222902</v>
      </c>
      <c r="J40" s="30"/>
      <c r="K40" s="30">
        <v>1690</v>
      </c>
      <c r="L40" s="22"/>
      <c r="M40" s="16"/>
      <c r="N40" s="103"/>
      <c r="O40" s="102"/>
      <c r="P40" s="102"/>
      <c r="Q40" s="102"/>
      <c r="R40" s="102"/>
      <c r="S40" s="102"/>
      <c r="T40" s="102"/>
      <c r="U40" s="102"/>
      <c r="V40" s="102"/>
      <c r="W40" s="102"/>
      <c r="X40" s="102"/>
      <c r="Y40" s="102"/>
      <c r="Z40" s="102"/>
    </row>
    <row r="41" spans="1:26" s="18" customFormat="1" ht="8.25" customHeight="1">
      <c r="A41" s="20"/>
      <c r="B41" s="34"/>
      <c r="C41" s="34"/>
      <c r="D41" s="29"/>
      <c r="E41" s="30"/>
      <c r="F41" s="30"/>
      <c r="G41" s="30"/>
      <c r="H41" s="30"/>
      <c r="I41" s="30"/>
      <c r="J41" s="30"/>
      <c r="K41" s="30"/>
      <c r="L41" s="22"/>
      <c r="M41" s="16"/>
      <c r="N41" s="103"/>
      <c r="O41" s="102"/>
      <c r="P41" s="102"/>
      <c r="Q41" s="102"/>
      <c r="R41" s="102"/>
      <c r="S41" s="102"/>
      <c r="T41" s="102"/>
      <c r="U41" s="102"/>
      <c r="V41" s="102"/>
      <c r="W41" s="102"/>
      <c r="X41" s="102"/>
      <c r="Y41" s="102"/>
      <c r="Z41" s="102"/>
    </row>
    <row r="42" spans="1:26" s="18" customFormat="1" ht="15.75" thickBot="1">
      <c r="A42" s="20"/>
      <c r="B42" s="34" t="s">
        <v>123</v>
      </c>
      <c r="C42" s="34"/>
      <c r="D42" s="29"/>
      <c r="E42" s="144">
        <f>SUM(E38:E40)</f>
        <v>-1286.2417345787521</v>
      </c>
      <c r="F42" s="30"/>
      <c r="G42" s="144">
        <f>SUM(G38:G40)</f>
        <v>-11046</v>
      </c>
      <c r="H42" s="30"/>
      <c r="I42" s="144">
        <f>SUM(I38:I40)</f>
        <v>-2803.352737239124</v>
      </c>
      <c r="J42" s="30"/>
      <c r="K42" s="144">
        <f>SUM(K38:K40)</f>
        <v>-10688</v>
      </c>
      <c r="L42" s="22"/>
      <c r="M42" s="16"/>
      <c r="N42" s="103"/>
      <c r="O42" s="102"/>
      <c r="P42" s="102"/>
      <c r="Q42" s="102"/>
      <c r="R42" s="102"/>
      <c r="S42" s="102"/>
      <c r="T42" s="102"/>
      <c r="U42" s="102"/>
      <c r="V42" s="102"/>
      <c r="W42" s="102"/>
      <c r="X42" s="102"/>
      <c r="Y42" s="102"/>
      <c r="Z42" s="102"/>
    </row>
    <row r="43" spans="1:26" s="18" customFormat="1" ht="15">
      <c r="A43" s="20"/>
      <c r="B43" s="34"/>
      <c r="C43" s="34"/>
      <c r="D43" s="33"/>
      <c r="E43" s="30"/>
      <c r="F43" s="30"/>
      <c r="G43" s="30"/>
      <c r="H43" s="30"/>
      <c r="I43" s="30"/>
      <c r="J43" s="30"/>
      <c r="K43" s="30"/>
      <c r="L43" s="22"/>
      <c r="M43" s="16"/>
      <c r="N43" s="103"/>
      <c r="O43" s="102"/>
      <c r="P43" s="102"/>
      <c r="Q43" s="102"/>
      <c r="R43" s="102"/>
      <c r="S43" s="102"/>
      <c r="T43" s="102"/>
      <c r="U43" s="102"/>
      <c r="V43" s="102"/>
      <c r="W43" s="102"/>
      <c r="X43" s="102"/>
      <c r="Y43" s="102"/>
      <c r="Z43" s="102"/>
    </row>
    <row r="44" spans="1:26" s="18" customFormat="1" ht="15">
      <c r="A44" s="20"/>
      <c r="B44" s="34" t="s">
        <v>124</v>
      </c>
      <c r="C44" s="34"/>
      <c r="D44" s="33"/>
      <c r="E44" s="30"/>
      <c r="F44" s="30"/>
      <c r="G44" s="30"/>
      <c r="H44" s="30"/>
      <c r="I44" s="30"/>
      <c r="J44" s="30"/>
      <c r="K44" s="30"/>
      <c r="L44" s="22"/>
      <c r="M44" s="16"/>
      <c r="N44" s="103"/>
      <c r="O44" s="102"/>
      <c r="P44" s="102"/>
      <c r="Q44" s="102"/>
      <c r="R44" s="102"/>
      <c r="S44" s="102"/>
      <c r="T44" s="102"/>
      <c r="U44" s="102"/>
      <c r="V44" s="102"/>
      <c r="W44" s="102"/>
      <c r="X44" s="102"/>
      <c r="Y44" s="102"/>
      <c r="Z44" s="102"/>
    </row>
    <row r="45" spans="1:26" s="18" customFormat="1" ht="15">
      <c r="A45" s="20"/>
      <c r="B45" s="8" t="s">
        <v>99</v>
      </c>
      <c r="C45" s="8"/>
      <c r="D45" s="33"/>
      <c r="E45" s="107">
        <f>E47-E46</f>
        <v>-1356.4798775602521</v>
      </c>
      <c r="F45" s="30"/>
      <c r="G45" s="107">
        <f>G47-G46</f>
        <v>-12160</v>
      </c>
      <c r="H45" s="30"/>
      <c r="I45" s="107">
        <f>I47-I46</f>
        <v>-4748.640047761414</v>
      </c>
      <c r="J45" s="30"/>
      <c r="K45" s="30">
        <f>K47-K46</f>
        <v>-11910</v>
      </c>
      <c r="L45" s="22"/>
      <c r="M45" s="16"/>
      <c r="N45" s="103"/>
      <c r="O45" s="102"/>
      <c r="P45" s="102"/>
      <c r="Q45" s="102"/>
      <c r="R45" s="102"/>
      <c r="S45" s="102"/>
      <c r="T45" s="102"/>
      <c r="U45" s="102"/>
      <c r="V45" s="102"/>
      <c r="W45" s="102"/>
      <c r="X45" s="102"/>
      <c r="Y45" s="102"/>
      <c r="Z45" s="102"/>
    </row>
    <row r="46" spans="1:26" s="18" customFormat="1" ht="15">
      <c r="A46" s="20"/>
      <c r="B46" s="11" t="s">
        <v>90</v>
      </c>
      <c r="C46" s="11"/>
      <c r="D46" s="33"/>
      <c r="E46" s="30">
        <f>'[2]2Q - bursa announcement'!$E$52</f>
        <v>74.20894298149997</v>
      </c>
      <c r="F46" s="30"/>
      <c r="G46" s="30">
        <f>'[2]2Q - bursa an (comparative)'!$F$52</f>
        <v>-280</v>
      </c>
      <c r="H46" s="30"/>
      <c r="I46" s="107">
        <f>'[2]2Q - bursa announcement'!$I$52</f>
        <v>152</v>
      </c>
      <c r="J46" s="30"/>
      <c r="K46" s="30">
        <v>-468</v>
      </c>
      <c r="L46" s="22"/>
      <c r="M46" s="16"/>
      <c r="N46" s="103"/>
      <c r="O46" s="102"/>
      <c r="P46" s="102"/>
      <c r="Q46" s="102"/>
      <c r="R46" s="102"/>
      <c r="S46" s="102"/>
      <c r="T46" s="102"/>
      <c r="U46" s="102"/>
      <c r="V46" s="102"/>
      <c r="W46" s="102"/>
      <c r="X46" s="102"/>
      <c r="Y46" s="102"/>
      <c r="Z46" s="102"/>
    </row>
    <row r="47" spans="1:26" s="18" customFormat="1" ht="19.5" customHeight="1" thickBot="1">
      <c r="A47" s="20"/>
      <c r="B47" s="34"/>
      <c r="C47" s="34"/>
      <c r="D47" s="33"/>
      <c r="E47" s="144">
        <f>E38</f>
        <v>-1282.270934578752</v>
      </c>
      <c r="F47" s="30"/>
      <c r="G47" s="144">
        <f>G38</f>
        <v>-12440</v>
      </c>
      <c r="H47" s="30"/>
      <c r="I47" s="144">
        <f>I38</f>
        <v>-4596.640047761414</v>
      </c>
      <c r="J47" s="30"/>
      <c r="K47" s="144">
        <f>K38</f>
        <v>-12378</v>
      </c>
      <c r="L47" s="22"/>
      <c r="M47" s="22"/>
      <c r="N47" s="103"/>
      <c r="O47" s="102"/>
      <c r="P47" s="102"/>
      <c r="Q47" s="102"/>
      <c r="R47" s="102"/>
      <c r="S47" s="102"/>
      <c r="T47" s="102"/>
      <c r="U47" s="102"/>
      <c r="V47" s="102"/>
      <c r="W47" s="102"/>
      <c r="X47" s="102"/>
      <c r="Y47" s="102"/>
      <c r="Z47" s="102"/>
    </row>
    <row r="48" spans="1:26" s="18" customFormat="1" ht="15">
      <c r="A48" s="20"/>
      <c r="B48" s="34" t="s">
        <v>125</v>
      </c>
      <c r="C48" s="34"/>
      <c r="D48" s="33"/>
      <c r="E48" s="30"/>
      <c r="F48" s="30"/>
      <c r="G48" s="30"/>
      <c r="H48" s="30"/>
      <c r="I48" s="30"/>
      <c r="J48" s="30"/>
      <c r="K48" s="30"/>
      <c r="L48" s="22"/>
      <c r="M48" s="16"/>
      <c r="N48" s="103"/>
      <c r="O48" s="102"/>
      <c r="P48" s="102"/>
      <c r="Q48" s="102"/>
      <c r="R48" s="102"/>
      <c r="S48" s="102"/>
      <c r="T48" s="102"/>
      <c r="U48" s="102"/>
      <c r="V48" s="102"/>
      <c r="W48" s="102"/>
      <c r="X48" s="102"/>
      <c r="Y48" s="102"/>
      <c r="Z48" s="102"/>
    </row>
    <row r="49" spans="1:26" s="18" customFormat="1" ht="15">
      <c r="A49" s="20"/>
      <c r="B49" s="8" t="s">
        <v>99</v>
      </c>
      <c r="C49" s="8"/>
      <c r="D49" s="33"/>
      <c r="E49" s="107">
        <f>E51-E50</f>
        <v>-1360.4506775602522</v>
      </c>
      <c r="F49" s="30"/>
      <c r="G49" s="107">
        <f>G51-G50</f>
        <v>-10766</v>
      </c>
      <c r="H49" s="30"/>
      <c r="I49" s="107">
        <f>I51-I50</f>
        <v>-2955.352737239124</v>
      </c>
      <c r="J49" s="30"/>
      <c r="K49" s="30">
        <f>K51-K50</f>
        <v>-10220</v>
      </c>
      <c r="L49" s="22"/>
      <c r="M49" s="16"/>
      <c r="N49" s="103"/>
      <c r="O49" s="102"/>
      <c r="P49" s="102"/>
      <c r="Q49" s="102"/>
      <c r="R49" s="102"/>
      <c r="S49" s="102"/>
      <c r="T49" s="102"/>
      <c r="U49" s="102"/>
      <c r="V49" s="102"/>
      <c r="W49" s="102"/>
      <c r="X49" s="102"/>
      <c r="Y49" s="102"/>
      <c r="Z49" s="102"/>
    </row>
    <row r="50" spans="1:26" s="18" customFormat="1" ht="15">
      <c r="A50" s="20"/>
      <c r="B50" s="11" t="s">
        <v>90</v>
      </c>
      <c r="C50" s="11"/>
      <c r="D50" s="33"/>
      <c r="E50" s="30">
        <f>'[2]2Q - bursa announcement'!$E$56</f>
        <v>74.20894298149997</v>
      </c>
      <c r="F50" s="30"/>
      <c r="G50" s="30">
        <f>G46</f>
        <v>-280</v>
      </c>
      <c r="H50" s="30"/>
      <c r="I50" s="107">
        <f>'[2]2Q - bursa announcement'!$I$56</f>
        <v>152</v>
      </c>
      <c r="J50" s="30"/>
      <c r="K50" s="30">
        <f>K46</f>
        <v>-468</v>
      </c>
      <c r="L50" s="22"/>
      <c r="M50" s="16"/>
      <c r="N50" s="103"/>
      <c r="O50" s="102"/>
      <c r="P50" s="102"/>
      <c r="Q50" s="102"/>
      <c r="R50" s="102"/>
      <c r="S50" s="102"/>
      <c r="T50" s="102"/>
      <c r="U50" s="102"/>
      <c r="V50" s="102"/>
      <c r="W50" s="102"/>
      <c r="X50" s="102"/>
      <c r="Y50" s="102"/>
      <c r="Z50" s="102"/>
    </row>
    <row r="51" spans="1:26" s="18" customFormat="1" ht="19.5" customHeight="1" thickBot="1">
      <c r="A51" s="20"/>
      <c r="B51" s="34"/>
      <c r="C51" s="34"/>
      <c r="D51" s="33"/>
      <c r="E51" s="144">
        <f>E42</f>
        <v>-1286.2417345787521</v>
      </c>
      <c r="F51" s="30"/>
      <c r="G51" s="144">
        <f>G42</f>
        <v>-11046</v>
      </c>
      <c r="H51" s="30"/>
      <c r="I51" s="144">
        <f>I42</f>
        <v>-2803.352737239124</v>
      </c>
      <c r="J51" s="30"/>
      <c r="K51" s="144">
        <f>K42</f>
        <v>-10688</v>
      </c>
      <c r="L51" s="22"/>
      <c r="M51" s="22"/>
      <c r="N51" s="103"/>
      <c r="O51" s="102"/>
      <c r="P51" s="102"/>
      <c r="Q51" s="102"/>
      <c r="R51" s="102"/>
      <c r="S51" s="102"/>
      <c r="T51" s="102"/>
      <c r="U51" s="102"/>
      <c r="V51" s="102"/>
      <c r="W51" s="102"/>
      <c r="X51" s="102"/>
      <c r="Y51" s="102"/>
      <c r="Z51" s="102"/>
    </row>
    <row r="52" spans="1:26" s="46" customFormat="1" ht="15">
      <c r="A52" s="127"/>
      <c r="B52" s="128"/>
      <c r="C52" s="128"/>
      <c r="D52" s="129"/>
      <c r="E52" s="130">
        <f>+E42-E51</f>
        <v>0</v>
      </c>
      <c r="F52" s="130"/>
      <c r="G52" s="130">
        <f>+G42-G51</f>
        <v>0</v>
      </c>
      <c r="H52" s="130"/>
      <c r="I52" s="130">
        <f>+I42-I51</f>
        <v>0</v>
      </c>
      <c r="J52" s="130"/>
      <c r="K52" s="130">
        <f>+K42-K51</f>
        <v>0</v>
      </c>
      <c r="L52" s="131"/>
      <c r="M52" s="132"/>
      <c r="N52" s="133"/>
      <c r="O52" s="133"/>
      <c r="P52" s="133"/>
      <c r="Q52" s="133"/>
      <c r="R52" s="133"/>
      <c r="S52" s="133"/>
      <c r="T52" s="133"/>
      <c r="U52" s="133"/>
      <c r="V52" s="133"/>
      <c r="W52" s="133"/>
      <c r="X52" s="133"/>
      <c r="Y52" s="133"/>
      <c r="Z52" s="133"/>
    </row>
    <row r="53" spans="1:26" s="18" customFormat="1" ht="15">
      <c r="A53" s="20"/>
      <c r="B53" s="34" t="s">
        <v>126</v>
      </c>
      <c r="C53" s="34"/>
      <c r="D53" s="33"/>
      <c r="E53" s="30"/>
      <c r="F53" s="30"/>
      <c r="G53" s="30"/>
      <c r="H53" s="30"/>
      <c r="I53" s="30"/>
      <c r="J53" s="30"/>
      <c r="K53" s="30"/>
      <c r="L53" s="22"/>
      <c r="M53" s="16"/>
      <c r="N53" s="102"/>
      <c r="O53" s="102"/>
      <c r="P53" s="102"/>
      <c r="Q53" s="102"/>
      <c r="R53" s="102"/>
      <c r="S53" s="102"/>
      <c r="T53" s="102"/>
      <c r="U53" s="102"/>
      <c r="V53" s="102"/>
      <c r="W53" s="102"/>
      <c r="X53" s="102"/>
      <c r="Y53" s="102"/>
      <c r="Z53" s="102"/>
    </row>
    <row r="54" spans="1:26" s="18" customFormat="1" ht="15">
      <c r="A54" s="20"/>
      <c r="B54" s="34" t="s">
        <v>103</v>
      </c>
      <c r="C54" s="34"/>
      <c r="D54" s="33"/>
      <c r="E54" s="30"/>
      <c r="F54" s="30"/>
      <c r="G54" s="30"/>
      <c r="H54" s="30"/>
      <c r="I54" s="30"/>
      <c r="J54" s="30"/>
      <c r="K54" s="30"/>
      <c r="L54" s="22"/>
      <c r="M54" s="16"/>
      <c r="N54" s="102"/>
      <c r="O54" s="102"/>
      <c r="P54" s="102"/>
      <c r="Q54" s="102"/>
      <c r="R54" s="102"/>
      <c r="S54" s="102"/>
      <c r="T54" s="102"/>
      <c r="U54" s="102"/>
      <c r="V54" s="102"/>
      <c r="W54" s="102"/>
      <c r="X54" s="102"/>
      <c r="Y54" s="102"/>
      <c r="Z54" s="102"/>
    </row>
    <row r="55" spans="1:26" s="18" customFormat="1" ht="9" customHeight="1">
      <c r="A55" s="20"/>
      <c r="B55" s="32"/>
      <c r="C55" s="32"/>
      <c r="D55" s="33"/>
      <c r="E55" s="30"/>
      <c r="F55" s="30"/>
      <c r="G55" s="30"/>
      <c r="H55" s="30"/>
      <c r="I55" s="30"/>
      <c r="J55" s="30"/>
      <c r="K55" s="30"/>
      <c r="L55" s="22"/>
      <c r="M55" s="16"/>
      <c r="N55" s="102"/>
      <c r="O55" s="102"/>
      <c r="P55" s="102"/>
      <c r="Q55" s="102"/>
      <c r="R55" s="102"/>
      <c r="S55" s="102"/>
      <c r="T55" s="102"/>
      <c r="U55" s="102"/>
      <c r="V55" s="102"/>
      <c r="W55" s="102"/>
      <c r="X55" s="102"/>
      <c r="Y55" s="102"/>
      <c r="Z55" s="102"/>
    </row>
    <row r="56" spans="1:26" s="18" customFormat="1" ht="15">
      <c r="A56" s="20"/>
      <c r="B56" s="32" t="s">
        <v>31</v>
      </c>
      <c r="C56" s="32"/>
      <c r="D56" s="33"/>
      <c r="E56" s="35">
        <f>+E45/' BS'!H35*100</f>
        <v>-0.2863634067637708</v>
      </c>
      <c r="F56" s="35"/>
      <c r="G56" s="35">
        <f>+G45/' BS'!H35*100</f>
        <v>-2.567070167314577</v>
      </c>
      <c r="H56" s="35"/>
      <c r="I56" s="35">
        <f>+I45/' BS'!H35*100</f>
        <v>-1.0024746876581903</v>
      </c>
      <c r="J56" s="35"/>
      <c r="K56" s="35">
        <f>+K45/' BS'!H35*100</f>
        <v>-2.514293231308932</v>
      </c>
      <c r="L56" s="22"/>
      <c r="M56" s="16"/>
      <c r="N56" s="102"/>
      <c r="O56" s="102"/>
      <c r="P56" s="102"/>
      <c r="Q56" s="102"/>
      <c r="R56" s="102"/>
      <c r="S56" s="102"/>
      <c r="T56" s="102"/>
      <c r="U56" s="102"/>
      <c r="V56" s="102"/>
      <c r="W56" s="102"/>
      <c r="X56" s="102"/>
      <c r="Y56" s="102"/>
      <c r="Z56" s="102"/>
    </row>
    <row r="57" spans="1:26" s="18" customFormat="1" ht="15">
      <c r="A57" s="20"/>
      <c r="B57" s="32" t="s">
        <v>32</v>
      </c>
      <c r="C57" s="32"/>
      <c r="D57" s="33"/>
      <c r="E57" s="36">
        <v>0</v>
      </c>
      <c r="F57" s="36"/>
      <c r="G57" s="36">
        <v>0</v>
      </c>
      <c r="H57" s="36"/>
      <c r="I57" s="36">
        <v>0</v>
      </c>
      <c r="J57" s="36"/>
      <c r="K57" s="36">
        <v>0</v>
      </c>
      <c r="L57" s="22"/>
      <c r="M57" s="16"/>
      <c r="N57" s="102"/>
      <c r="O57" s="102"/>
      <c r="P57" s="102"/>
      <c r="Q57" s="102"/>
      <c r="R57" s="102"/>
      <c r="S57" s="102"/>
      <c r="T57" s="102"/>
      <c r="U57" s="102"/>
      <c r="V57" s="102"/>
      <c r="W57" s="102"/>
      <c r="X57" s="102"/>
      <c r="Y57" s="102"/>
      <c r="Z57" s="102"/>
    </row>
    <row r="58" spans="1:26" s="18" customFormat="1" ht="14.25">
      <c r="A58" s="20"/>
      <c r="B58" s="25"/>
      <c r="C58" s="25"/>
      <c r="D58" s="24"/>
      <c r="E58" s="70"/>
      <c r="F58" s="70"/>
      <c r="G58" s="71"/>
      <c r="H58" s="71"/>
      <c r="I58" s="70"/>
      <c r="J58" s="70"/>
      <c r="K58" s="71"/>
      <c r="L58" s="22"/>
      <c r="M58" s="16"/>
      <c r="N58" s="102"/>
      <c r="O58" s="102"/>
      <c r="P58" s="102"/>
      <c r="Q58" s="102"/>
      <c r="R58" s="102"/>
      <c r="S58" s="102"/>
      <c r="T58" s="102"/>
      <c r="U58" s="102"/>
      <c r="V58" s="102"/>
      <c r="W58" s="102"/>
      <c r="X58" s="102"/>
      <c r="Y58" s="102"/>
      <c r="Z58" s="102"/>
    </row>
    <row r="59" spans="1:26" s="18" customFormat="1" ht="12.75">
      <c r="A59" s="20"/>
      <c r="B59" s="25"/>
      <c r="C59" s="25"/>
      <c r="D59" s="24"/>
      <c r="E59" s="26"/>
      <c r="F59" s="26"/>
      <c r="G59" s="27"/>
      <c r="H59" s="27"/>
      <c r="I59" s="26"/>
      <c r="J59" s="26"/>
      <c r="K59" s="27"/>
      <c r="L59" s="22"/>
      <c r="M59" s="16"/>
      <c r="N59" s="102"/>
      <c r="O59" s="102"/>
      <c r="P59" s="102"/>
      <c r="Q59" s="102"/>
      <c r="R59" s="102"/>
      <c r="S59" s="102"/>
      <c r="T59" s="102"/>
      <c r="U59" s="102"/>
      <c r="V59" s="102"/>
      <c r="W59" s="102"/>
      <c r="X59" s="102"/>
      <c r="Y59" s="102"/>
      <c r="Z59" s="102"/>
    </row>
    <row r="60" spans="1:26" s="18" customFormat="1" ht="12.75">
      <c r="A60" s="15"/>
      <c r="B60" s="25"/>
      <c r="C60" s="25"/>
      <c r="D60" s="24"/>
      <c r="E60" s="26"/>
      <c r="F60" s="26"/>
      <c r="G60" s="27"/>
      <c r="H60" s="27"/>
      <c r="I60" s="26"/>
      <c r="J60" s="26"/>
      <c r="K60" s="27"/>
      <c r="L60" s="22"/>
      <c r="M60" s="16"/>
      <c r="N60" s="102"/>
      <c r="O60" s="102"/>
      <c r="P60" s="102"/>
      <c r="Q60" s="102"/>
      <c r="R60" s="102"/>
      <c r="S60" s="102"/>
      <c r="T60" s="102"/>
      <c r="U60" s="102"/>
      <c r="V60" s="102"/>
      <c r="W60" s="102"/>
      <c r="X60" s="102"/>
      <c r="Y60" s="102"/>
      <c r="Z60" s="102"/>
    </row>
    <row r="61" spans="1:26" s="18" customFormat="1" ht="12.75">
      <c r="A61" s="20"/>
      <c r="B61" s="25"/>
      <c r="C61" s="25"/>
      <c r="D61" s="24"/>
      <c r="E61" s="26"/>
      <c r="F61" s="26"/>
      <c r="G61" s="27"/>
      <c r="H61" s="27"/>
      <c r="I61" s="26"/>
      <c r="J61" s="26"/>
      <c r="K61" s="27"/>
      <c r="L61" s="22"/>
      <c r="M61" s="16"/>
      <c r="N61" s="102"/>
      <c r="O61" s="102"/>
      <c r="P61" s="102"/>
      <c r="Q61" s="102"/>
      <c r="R61" s="102"/>
      <c r="S61" s="102"/>
      <c r="T61" s="102"/>
      <c r="U61" s="102"/>
      <c r="V61" s="102"/>
      <c r="W61" s="102"/>
      <c r="X61" s="102"/>
      <c r="Y61" s="102"/>
      <c r="Z61" s="102"/>
    </row>
    <row r="62" spans="1:26" s="18" customFormat="1" ht="12.75">
      <c r="A62" s="20"/>
      <c r="B62" s="25"/>
      <c r="C62" s="25"/>
      <c r="D62" s="24"/>
      <c r="E62" s="26"/>
      <c r="F62" s="26"/>
      <c r="G62" s="27"/>
      <c r="H62" s="27"/>
      <c r="I62" s="26"/>
      <c r="J62" s="26"/>
      <c r="K62" s="27"/>
      <c r="L62" s="22"/>
      <c r="M62" s="16"/>
      <c r="N62" s="102"/>
      <c r="O62" s="102"/>
      <c r="P62" s="102"/>
      <c r="Q62" s="102"/>
      <c r="R62" s="102"/>
      <c r="S62" s="102"/>
      <c r="T62" s="102"/>
      <c r="U62" s="102"/>
      <c r="V62" s="102"/>
      <c r="W62" s="102"/>
      <c r="X62" s="102"/>
      <c r="Y62" s="102"/>
      <c r="Z62" s="102"/>
    </row>
    <row r="63" spans="1:26" s="18" customFormat="1" ht="12.75">
      <c r="A63" s="20"/>
      <c r="B63" s="25"/>
      <c r="C63" s="25"/>
      <c r="D63" s="24"/>
      <c r="E63" s="26"/>
      <c r="F63" s="26"/>
      <c r="G63" s="27"/>
      <c r="H63" s="27"/>
      <c r="I63" s="26"/>
      <c r="J63" s="26"/>
      <c r="K63" s="27"/>
      <c r="L63" s="22"/>
      <c r="M63" s="16"/>
      <c r="N63" s="102"/>
      <c r="O63" s="102"/>
      <c r="P63" s="102"/>
      <c r="Q63" s="102"/>
      <c r="R63" s="102"/>
      <c r="S63" s="102"/>
      <c r="T63" s="102"/>
      <c r="U63" s="102"/>
      <c r="V63" s="102"/>
      <c r="W63" s="102"/>
      <c r="X63" s="102"/>
      <c r="Y63" s="102"/>
      <c r="Z63" s="102"/>
    </row>
    <row r="64" spans="1:26" s="18" customFormat="1" ht="12.75">
      <c r="A64" s="20"/>
      <c r="B64" s="25"/>
      <c r="C64" s="25"/>
      <c r="D64" s="24"/>
      <c r="E64" s="26"/>
      <c r="F64" s="26"/>
      <c r="G64" s="27"/>
      <c r="H64" s="27"/>
      <c r="I64" s="26"/>
      <c r="J64" s="26"/>
      <c r="K64" s="27"/>
      <c r="L64" s="22"/>
      <c r="M64" s="16"/>
      <c r="N64" s="102"/>
      <c r="O64" s="102"/>
      <c r="P64" s="102"/>
      <c r="Q64" s="102"/>
      <c r="R64" s="102"/>
      <c r="S64" s="102"/>
      <c r="T64" s="102"/>
      <c r="U64" s="102"/>
      <c r="V64" s="102"/>
      <c r="W64" s="102"/>
      <c r="X64" s="102"/>
      <c r="Y64" s="102"/>
      <c r="Z64" s="102"/>
    </row>
    <row r="65" spans="1:26" s="18" customFormat="1" ht="12.75">
      <c r="A65" s="20"/>
      <c r="D65" s="24"/>
      <c r="E65" s="27"/>
      <c r="F65" s="27"/>
      <c r="G65" s="27"/>
      <c r="H65" s="27"/>
      <c r="I65" s="27"/>
      <c r="J65" s="27"/>
      <c r="K65" s="27"/>
      <c r="L65" s="22"/>
      <c r="M65" s="16"/>
      <c r="N65" s="102"/>
      <c r="O65" s="102"/>
      <c r="P65" s="102"/>
      <c r="Q65" s="102"/>
      <c r="R65" s="102"/>
      <c r="S65" s="102"/>
      <c r="T65" s="102"/>
      <c r="U65" s="102"/>
      <c r="V65" s="102"/>
      <c r="W65" s="102"/>
      <c r="X65" s="102"/>
      <c r="Y65" s="102"/>
      <c r="Z65" s="102"/>
    </row>
    <row r="66" spans="1:26" s="18" customFormat="1" ht="12.75">
      <c r="A66" s="20"/>
      <c r="B66" s="23"/>
      <c r="C66" s="23"/>
      <c r="D66" s="22"/>
      <c r="E66" s="21"/>
      <c r="F66" s="21"/>
      <c r="G66" s="21"/>
      <c r="H66" s="21"/>
      <c r="I66" s="21"/>
      <c r="J66" s="21"/>
      <c r="K66" s="21"/>
      <c r="L66" s="22"/>
      <c r="M66" s="16"/>
      <c r="N66" s="102"/>
      <c r="O66" s="102"/>
      <c r="P66" s="102"/>
      <c r="Q66" s="102"/>
      <c r="R66" s="102"/>
      <c r="S66" s="102"/>
      <c r="T66" s="102"/>
      <c r="U66" s="102"/>
      <c r="V66" s="102"/>
      <c r="W66" s="102"/>
      <c r="X66" s="102"/>
      <c r="Y66" s="102"/>
      <c r="Z66" s="102"/>
    </row>
    <row r="67" spans="1:26" s="18" customFormat="1" ht="12.75">
      <c r="A67" s="28"/>
      <c r="B67" s="171"/>
      <c r="C67" s="171"/>
      <c r="D67" s="171"/>
      <c r="E67" s="171"/>
      <c r="F67" s="171"/>
      <c r="G67" s="171"/>
      <c r="H67" s="171"/>
      <c r="I67" s="171"/>
      <c r="J67" s="171"/>
      <c r="K67" s="171"/>
      <c r="L67" s="16"/>
      <c r="M67" s="16"/>
      <c r="N67" s="102"/>
      <c r="O67" s="102"/>
      <c r="P67" s="102"/>
      <c r="Q67" s="102"/>
      <c r="R67" s="102"/>
      <c r="S67" s="102"/>
      <c r="T67" s="102"/>
      <c r="U67" s="102"/>
      <c r="V67" s="102"/>
      <c r="W67" s="102"/>
      <c r="X67" s="102"/>
      <c r="Y67" s="102"/>
      <c r="Z67" s="102"/>
    </row>
    <row r="68" spans="1:26" s="18" customFormat="1" ht="12.75">
      <c r="A68" s="28"/>
      <c r="B68" s="171"/>
      <c r="C68" s="171"/>
      <c r="D68" s="171"/>
      <c r="E68" s="171"/>
      <c r="F68" s="171"/>
      <c r="G68" s="171"/>
      <c r="H68" s="171"/>
      <c r="I68" s="171"/>
      <c r="J68" s="171"/>
      <c r="K68" s="171"/>
      <c r="L68" s="16"/>
      <c r="M68" s="16"/>
      <c r="N68" s="102"/>
      <c r="O68" s="102"/>
      <c r="P68" s="102"/>
      <c r="Q68" s="102"/>
      <c r="R68" s="102"/>
      <c r="S68" s="102"/>
      <c r="T68" s="102"/>
      <c r="U68" s="102"/>
      <c r="V68" s="102"/>
      <c r="W68" s="102"/>
      <c r="X68" s="102"/>
      <c r="Y68" s="102"/>
      <c r="Z68" s="102"/>
    </row>
    <row r="69" spans="1:26" s="18" customFormat="1" ht="12.75">
      <c r="A69" s="28"/>
      <c r="B69" s="25"/>
      <c r="C69" s="25"/>
      <c r="D69" s="23"/>
      <c r="E69" s="23"/>
      <c r="F69" s="23"/>
      <c r="G69" s="23"/>
      <c r="H69" s="23"/>
      <c r="I69" s="23"/>
      <c r="J69" s="23"/>
      <c r="K69" s="23"/>
      <c r="L69" s="16"/>
      <c r="M69" s="16"/>
      <c r="N69" s="102"/>
      <c r="O69" s="102"/>
      <c r="P69" s="102"/>
      <c r="Q69" s="102"/>
      <c r="R69" s="102"/>
      <c r="S69" s="102"/>
      <c r="T69" s="102"/>
      <c r="U69" s="102"/>
      <c r="V69" s="102"/>
      <c r="W69" s="102"/>
      <c r="X69" s="102"/>
      <c r="Y69" s="102"/>
      <c r="Z69" s="102"/>
    </row>
    <row r="70" spans="1:26" s="18" customFormat="1" ht="12.75">
      <c r="A70" s="28"/>
      <c r="B70" s="170"/>
      <c r="C70" s="170"/>
      <c r="D70" s="170"/>
      <c r="E70" s="170"/>
      <c r="F70" s="170"/>
      <c r="G70" s="170"/>
      <c r="H70" s="170"/>
      <c r="I70" s="170"/>
      <c r="J70" s="170"/>
      <c r="K70" s="170"/>
      <c r="L70" s="16"/>
      <c r="M70" s="16"/>
      <c r="N70" s="102"/>
      <c r="O70" s="102"/>
      <c r="P70" s="102"/>
      <c r="Q70" s="102"/>
      <c r="R70" s="102"/>
      <c r="S70" s="102"/>
      <c r="T70" s="102"/>
      <c r="U70" s="102"/>
      <c r="V70" s="102"/>
      <c r="W70" s="102"/>
      <c r="X70" s="102"/>
      <c r="Y70" s="102"/>
      <c r="Z70" s="102"/>
    </row>
    <row r="71" spans="1:26" ht="15">
      <c r="A71" s="14"/>
      <c r="B71" s="11"/>
      <c r="C71" s="11"/>
      <c r="D71" s="11"/>
      <c r="E71" s="3"/>
      <c r="F71" s="3"/>
      <c r="G71" s="3"/>
      <c r="H71" s="3"/>
      <c r="I71" s="3"/>
      <c r="J71" s="3"/>
      <c r="K71" s="3"/>
      <c r="L71" s="11"/>
      <c r="M71" s="11"/>
      <c r="N71" s="102"/>
      <c r="O71" s="102"/>
      <c r="P71" s="102"/>
      <c r="Q71" s="102"/>
      <c r="R71" s="102"/>
      <c r="S71" s="102"/>
      <c r="T71" s="102"/>
      <c r="U71" s="102"/>
      <c r="V71" s="102"/>
      <c r="W71" s="102"/>
      <c r="X71" s="102"/>
      <c r="Y71" s="102"/>
      <c r="Z71" s="102"/>
    </row>
    <row r="72" spans="1:13" ht="15">
      <c r="A72" s="14"/>
      <c r="B72" s="11"/>
      <c r="C72" s="11"/>
      <c r="D72" s="11"/>
      <c r="E72" s="3"/>
      <c r="F72" s="3"/>
      <c r="G72" s="3"/>
      <c r="H72" s="3"/>
      <c r="I72" s="3"/>
      <c r="J72" s="3"/>
      <c r="K72" s="3"/>
      <c r="L72" s="11"/>
      <c r="M72" s="11"/>
    </row>
    <row r="73" spans="1:13" ht="15">
      <c r="A73" s="14"/>
      <c r="B73" s="11"/>
      <c r="C73" s="11"/>
      <c r="D73" s="11"/>
      <c r="E73" s="3"/>
      <c r="F73" s="3"/>
      <c r="G73" s="3"/>
      <c r="H73" s="3"/>
      <c r="I73" s="3"/>
      <c r="J73" s="3"/>
      <c r="K73" s="3"/>
      <c r="L73" s="11"/>
      <c r="M73" s="11"/>
    </row>
    <row r="74" spans="1:13" ht="15">
      <c r="A74" s="14"/>
      <c r="B74" s="11"/>
      <c r="C74" s="11"/>
      <c r="D74" s="11"/>
      <c r="E74" s="3"/>
      <c r="F74" s="3"/>
      <c r="G74" s="3"/>
      <c r="H74" s="3"/>
      <c r="I74" s="3"/>
      <c r="J74" s="3"/>
      <c r="K74" s="3"/>
      <c r="L74" s="11"/>
      <c r="M74" s="11"/>
    </row>
    <row r="75" spans="1:13" ht="15">
      <c r="A75" s="14"/>
      <c r="B75" s="11"/>
      <c r="C75" s="11"/>
      <c r="D75" s="11"/>
      <c r="E75" s="3"/>
      <c r="F75" s="3"/>
      <c r="G75" s="3"/>
      <c r="H75" s="3"/>
      <c r="I75" s="3"/>
      <c r="J75" s="3"/>
      <c r="K75" s="3"/>
      <c r="L75" s="11"/>
      <c r="M75" s="11"/>
    </row>
    <row r="76" spans="5:11" ht="15">
      <c r="E76" s="4"/>
      <c r="F76" s="3"/>
      <c r="G76" s="4"/>
      <c r="H76" s="3"/>
      <c r="I76" s="4"/>
      <c r="J76" s="3"/>
      <c r="K76" s="4"/>
    </row>
    <row r="77" spans="5:11" ht="15">
      <c r="E77" s="4"/>
      <c r="F77" s="3"/>
      <c r="G77" s="4"/>
      <c r="H77" s="3"/>
      <c r="I77" s="4"/>
      <c r="J77" s="3"/>
      <c r="K77" s="4"/>
    </row>
    <row r="78" spans="5:11" ht="15">
      <c r="E78" s="4"/>
      <c r="F78" s="3"/>
      <c r="G78" s="4"/>
      <c r="H78" s="3"/>
      <c r="I78" s="4"/>
      <c r="J78" s="3"/>
      <c r="K78" s="4"/>
    </row>
    <row r="79" spans="5:11" ht="15">
      <c r="E79" s="4"/>
      <c r="F79" s="3"/>
      <c r="G79" s="4"/>
      <c r="H79" s="3"/>
      <c r="I79" s="4"/>
      <c r="J79" s="3"/>
      <c r="K79" s="4"/>
    </row>
    <row r="80" spans="5:11" ht="15">
      <c r="E80" s="4"/>
      <c r="F80" s="3"/>
      <c r="G80" s="4"/>
      <c r="H80" s="3"/>
      <c r="I80" s="4"/>
      <c r="J80" s="3"/>
      <c r="K80" s="4"/>
    </row>
    <row r="81" spans="5:11" ht="15">
      <c r="E81" s="4"/>
      <c r="F81" s="3"/>
      <c r="G81" s="4"/>
      <c r="H81" s="3"/>
      <c r="I81" s="4"/>
      <c r="J81" s="3"/>
      <c r="K81" s="4"/>
    </row>
    <row r="82" spans="5:11" ht="15">
      <c r="E82" s="4"/>
      <c r="F82" s="3"/>
      <c r="G82" s="4"/>
      <c r="H82" s="3"/>
      <c r="I82" s="4"/>
      <c r="J82" s="3"/>
      <c r="K82" s="4"/>
    </row>
    <row r="83" spans="5:11" ht="15">
      <c r="E83" s="4"/>
      <c r="F83" s="3"/>
      <c r="G83" s="4"/>
      <c r="H83" s="3"/>
      <c r="I83" s="4"/>
      <c r="J83" s="3"/>
      <c r="K83" s="4"/>
    </row>
    <row r="84" spans="5:11" ht="15">
      <c r="E84" s="4"/>
      <c r="F84" s="3"/>
      <c r="G84" s="4"/>
      <c r="H84" s="3"/>
      <c r="I84" s="4"/>
      <c r="J84" s="3"/>
      <c r="K84" s="4"/>
    </row>
    <row r="85" spans="5:11" ht="15">
      <c r="E85" s="4"/>
      <c r="F85" s="3"/>
      <c r="G85" s="4"/>
      <c r="H85" s="3"/>
      <c r="I85" s="4"/>
      <c r="J85" s="3"/>
      <c r="K85" s="4"/>
    </row>
    <row r="86" spans="5:11" ht="15">
      <c r="E86" s="4"/>
      <c r="F86" s="3"/>
      <c r="G86" s="4"/>
      <c r="H86" s="3"/>
      <c r="I86" s="4"/>
      <c r="J86" s="3"/>
      <c r="K86" s="4"/>
    </row>
    <row r="87" spans="5:11" ht="15">
      <c r="E87" s="4"/>
      <c r="F87" s="3"/>
      <c r="G87" s="4"/>
      <c r="H87" s="3"/>
      <c r="I87" s="4"/>
      <c r="J87" s="3"/>
      <c r="K87" s="4"/>
    </row>
    <row r="88" spans="5:11" ht="15">
      <c r="E88" s="4"/>
      <c r="F88" s="3"/>
      <c r="G88" s="4"/>
      <c r="H88" s="3"/>
      <c r="I88" s="4"/>
      <c r="J88" s="3"/>
      <c r="K88" s="4"/>
    </row>
    <row r="89" spans="5:11" ht="15">
      <c r="E89" s="4"/>
      <c r="F89" s="3"/>
      <c r="G89" s="4"/>
      <c r="H89" s="3"/>
      <c r="I89" s="4"/>
      <c r="J89" s="3"/>
      <c r="K89" s="4"/>
    </row>
    <row r="90" spans="5:11" ht="15">
      <c r="E90" s="4"/>
      <c r="F90" s="3"/>
      <c r="G90" s="4"/>
      <c r="H90" s="3"/>
      <c r="I90" s="4"/>
      <c r="J90" s="3"/>
      <c r="K90" s="4"/>
    </row>
    <row r="91" spans="5:11" ht="15">
      <c r="E91" s="4"/>
      <c r="F91" s="3"/>
      <c r="G91" s="4"/>
      <c r="H91" s="3"/>
      <c r="I91" s="4"/>
      <c r="J91" s="3"/>
      <c r="K91" s="4"/>
    </row>
    <row r="92" spans="5:11" ht="15">
      <c r="E92" s="4"/>
      <c r="F92" s="3"/>
      <c r="G92" s="4"/>
      <c r="H92" s="3"/>
      <c r="I92" s="4"/>
      <c r="J92" s="3"/>
      <c r="K92" s="4"/>
    </row>
    <row r="93" spans="5:11" ht="15">
      <c r="E93" s="4"/>
      <c r="F93" s="3"/>
      <c r="G93" s="4"/>
      <c r="H93" s="3"/>
      <c r="I93" s="4"/>
      <c r="J93" s="3"/>
      <c r="K93" s="4"/>
    </row>
    <row r="94" spans="5:11" ht="15">
      <c r="E94" s="4"/>
      <c r="F94" s="3"/>
      <c r="G94" s="4"/>
      <c r="H94" s="3"/>
      <c r="I94" s="4"/>
      <c r="J94" s="3"/>
      <c r="K94" s="4"/>
    </row>
    <row r="95" spans="5:11" ht="15">
      <c r="E95" s="4"/>
      <c r="F95" s="3"/>
      <c r="G95" s="4"/>
      <c r="H95" s="3"/>
      <c r="I95" s="4"/>
      <c r="J95" s="3"/>
      <c r="K95" s="4"/>
    </row>
    <row r="96" spans="5:11" ht="15">
      <c r="E96" s="4"/>
      <c r="F96" s="3"/>
      <c r="G96" s="4"/>
      <c r="H96" s="3"/>
      <c r="I96" s="4"/>
      <c r="J96" s="3"/>
      <c r="K96" s="4"/>
    </row>
    <row r="97" spans="5:11" ht="15">
      <c r="E97" s="4"/>
      <c r="F97" s="3"/>
      <c r="G97" s="4"/>
      <c r="H97" s="3"/>
      <c r="I97" s="4"/>
      <c r="J97" s="3"/>
      <c r="K97" s="4"/>
    </row>
    <row r="98" spans="5:11" ht="15">
      <c r="E98" s="4"/>
      <c r="F98" s="3"/>
      <c r="G98" s="4"/>
      <c r="H98" s="3"/>
      <c r="I98" s="4"/>
      <c r="J98" s="3"/>
      <c r="K98" s="4"/>
    </row>
    <row r="99" spans="5:11" ht="15">
      <c r="E99" s="4"/>
      <c r="F99" s="3"/>
      <c r="G99" s="4"/>
      <c r="H99" s="3"/>
      <c r="I99" s="4"/>
      <c r="J99" s="3"/>
      <c r="K99" s="4"/>
    </row>
    <row r="100" spans="5:11" ht="15">
      <c r="E100" s="4"/>
      <c r="F100" s="3"/>
      <c r="G100" s="4"/>
      <c r="H100" s="3"/>
      <c r="I100" s="4"/>
      <c r="J100" s="3"/>
      <c r="K100" s="4"/>
    </row>
    <row r="101" spans="5:11" ht="15">
      <c r="E101" s="4"/>
      <c r="F101" s="3"/>
      <c r="G101" s="4"/>
      <c r="H101" s="3"/>
      <c r="I101" s="4"/>
      <c r="J101" s="3"/>
      <c r="K101" s="4"/>
    </row>
    <row r="102" spans="5:11" ht="15">
      <c r="E102" s="4"/>
      <c r="F102" s="3"/>
      <c r="G102" s="4"/>
      <c r="H102" s="3"/>
      <c r="I102" s="4"/>
      <c r="J102" s="3"/>
      <c r="K102" s="4"/>
    </row>
    <row r="103" spans="5:11" ht="15">
      <c r="E103" s="4"/>
      <c r="F103" s="3"/>
      <c r="G103" s="4"/>
      <c r="H103" s="3"/>
      <c r="I103" s="4"/>
      <c r="J103" s="3"/>
      <c r="K103" s="4"/>
    </row>
    <row r="104" spans="5:11" ht="15">
      <c r="E104" s="4"/>
      <c r="F104" s="3"/>
      <c r="G104" s="4"/>
      <c r="H104" s="3"/>
      <c r="I104" s="4"/>
      <c r="J104" s="3"/>
      <c r="K104" s="4"/>
    </row>
    <row r="105" spans="5:11" ht="15">
      <c r="E105" s="4"/>
      <c r="F105" s="3"/>
      <c r="G105" s="4"/>
      <c r="H105" s="3"/>
      <c r="I105" s="4"/>
      <c r="J105" s="3"/>
      <c r="K105" s="4"/>
    </row>
    <row r="106" spans="5:11" ht="15">
      <c r="E106" s="4"/>
      <c r="F106" s="3"/>
      <c r="G106" s="4"/>
      <c r="H106" s="3"/>
      <c r="I106" s="4"/>
      <c r="J106" s="3"/>
      <c r="K106" s="4"/>
    </row>
    <row r="107" spans="5:11" ht="15">
      <c r="E107" s="4"/>
      <c r="F107" s="3"/>
      <c r="G107" s="4"/>
      <c r="H107" s="3"/>
      <c r="I107" s="4"/>
      <c r="J107" s="3"/>
      <c r="K107" s="4"/>
    </row>
    <row r="108" spans="5:11" ht="15">
      <c r="E108" s="4"/>
      <c r="F108" s="3"/>
      <c r="G108" s="4"/>
      <c r="H108" s="3"/>
      <c r="I108" s="4"/>
      <c r="J108" s="3"/>
      <c r="K108" s="4"/>
    </row>
    <row r="109" spans="5:11" ht="15">
      <c r="E109" s="4"/>
      <c r="F109" s="3"/>
      <c r="G109" s="4"/>
      <c r="H109" s="3"/>
      <c r="I109" s="4"/>
      <c r="J109" s="3"/>
      <c r="K109" s="4"/>
    </row>
    <row r="110" spans="5:11" ht="15">
      <c r="E110" s="4"/>
      <c r="F110" s="3"/>
      <c r="G110" s="4"/>
      <c r="H110" s="3"/>
      <c r="I110" s="4"/>
      <c r="J110" s="3"/>
      <c r="K110" s="4"/>
    </row>
    <row r="111" spans="5:11" ht="15">
      <c r="E111" s="4"/>
      <c r="F111" s="3"/>
      <c r="G111" s="4"/>
      <c r="H111" s="3"/>
      <c r="I111" s="4"/>
      <c r="J111" s="3"/>
      <c r="K111" s="4"/>
    </row>
    <row r="112" spans="5:11" ht="15">
      <c r="E112" s="4"/>
      <c r="F112" s="3"/>
      <c r="G112" s="4"/>
      <c r="H112" s="3"/>
      <c r="I112" s="4"/>
      <c r="J112" s="3"/>
      <c r="K112" s="4"/>
    </row>
    <row r="113" spans="5:11" ht="15">
      <c r="E113" s="4"/>
      <c r="F113" s="3"/>
      <c r="G113" s="4"/>
      <c r="H113" s="3"/>
      <c r="I113" s="4"/>
      <c r="J113" s="3"/>
      <c r="K113" s="4"/>
    </row>
    <row r="114" spans="5:11" ht="15">
      <c r="E114" s="4"/>
      <c r="F114" s="3"/>
      <c r="G114" s="4"/>
      <c r="H114" s="3"/>
      <c r="I114" s="4"/>
      <c r="J114" s="3"/>
      <c r="K114" s="4"/>
    </row>
    <row r="115" spans="5:11" ht="15">
      <c r="E115" s="4"/>
      <c r="F115" s="3"/>
      <c r="G115" s="4"/>
      <c r="H115" s="3"/>
      <c r="I115" s="4"/>
      <c r="J115" s="3"/>
      <c r="K115" s="4"/>
    </row>
    <row r="116" spans="5:11" ht="15">
      <c r="E116" s="4"/>
      <c r="F116" s="3"/>
      <c r="G116" s="4"/>
      <c r="H116" s="3"/>
      <c r="I116" s="4"/>
      <c r="J116" s="3"/>
      <c r="K116" s="4"/>
    </row>
    <row r="117" spans="5:11" ht="15">
      <c r="E117" s="4"/>
      <c r="F117" s="3"/>
      <c r="G117" s="4"/>
      <c r="H117" s="3"/>
      <c r="I117" s="4"/>
      <c r="J117" s="3"/>
      <c r="K117" s="4"/>
    </row>
    <row r="118" spans="5:11" ht="15">
      <c r="E118" s="4"/>
      <c r="F118" s="3"/>
      <c r="G118" s="4"/>
      <c r="H118" s="3"/>
      <c r="I118" s="4"/>
      <c r="J118" s="3"/>
      <c r="K118" s="4"/>
    </row>
    <row r="119" spans="5:11" ht="15">
      <c r="E119" s="4"/>
      <c r="F119" s="3"/>
      <c r="G119" s="4"/>
      <c r="H119" s="3"/>
      <c r="I119" s="4"/>
      <c r="J119" s="3"/>
      <c r="K119" s="4"/>
    </row>
    <row r="120" spans="5:11" ht="15">
      <c r="E120" s="4"/>
      <c r="F120" s="3"/>
      <c r="G120" s="4"/>
      <c r="H120" s="3"/>
      <c r="I120" s="4"/>
      <c r="J120" s="3"/>
      <c r="K120" s="4"/>
    </row>
    <row r="121" spans="5:11" ht="15">
      <c r="E121" s="4"/>
      <c r="F121" s="3"/>
      <c r="G121" s="4"/>
      <c r="H121" s="3"/>
      <c r="I121" s="4"/>
      <c r="J121" s="3"/>
      <c r="K121" s="4"/>
    </row>
    <row r="122" spans="5:11" ht="15">
      <c r="E122" s="4"/>
      <c r="F122" s="3"/>
      <c r="G122" s="4"/>
      <c r="H122" s="3"/>
      <c r="I122" s="4"/>
      <c r="J122" s="3"/>
      <c r="K122" s="4"/>
    </row>
    <row r="123" spans="5:11" ht="15">
      <c r="E123" s="4"/>
      <c r="F123" s="3"/>
      <c r="G123" s="4"/>
      <c r="H123" s="3"/>
      <c r="I123" s="4"/>
      <c r="J123" s="3"/>
      <c r="K123" s="4"/>
    </row>
    <row r="124" spans="5:11" ht="15">
      <c r="E124" s="4"/>
      <c r="F124" s="3"/>
      <c r="G124" s="4"/>
      <c r="H124" s="3"/>
      <c r="I124" s="4"/>
      <c r="J124" s="3"/>
      <c r="K124" s="4"/>
    </row>
    <row r="125" spans="5:11" ht="15">
      <c r="E125" s="4"/>
      <c r="F125" s="3"/>
      <c r="G125" s="4"/>
      <c r="H125" s="3"/>
      <c r="I125" s="4"/>
      <c r="J125" s="3"/>
      <c r="K125" s="4"/>
    </row>
    <row r="126" spans="5:11" ht="15">
      <c r="E126" s="4"/>
      <c r="F126" s="3"/>
      <c r="G126" s="4"/>
      <c r="H126" s="3"/>
      <c r="I126" s="4"/>
      <c r="J126" s="3"/>
      <c r="K126" s="4"/>
    </row>
    <row r="127" spans="5:11" ht="15">
      <c r="E127" s="4"/>
      <c r="F127" s="3"/>
      <c r="G127" s="4"/>
      <c r="H127" s="3"/>
      <c r="I127" s="4"/>
      <c r="J127" s="3"/>
      <c r="K127" s="4"/>
    </row>
    <row r="128" spans="5:11" ht="15">
      <c r="E128" s="4"/>
      <c r="F128" s="3"/>
      <c r="G128" s="4"/>
      <c r="H128" s="3"/>
      <c r="I128" s="4"/>
      <c r="J128" s="3"/>
      <c r="K128" s="4"/>
    </row>
    <row r="129" spans="5:11" ht="15">
      <c r="E129" s="4"/>
      <c r="F129" s="3"/>
      <c r="G129" s="4"/>
      <c r="H129" s="3"/>
      <c r="I129" s="4"/>
      <c r="J129" s="3"/>
      <c r="K129" s="4"/>
    </row>
    <row r="130" spans="5:11" ht="15">
      <c r="E130" s="4"/>
      <c r="F130" s="3"/>
      <c r="G130" s="4"/>
      <c r="H130" s="3"/>
      <c r="I130" s="4"/>
      <c r="J130" s="3"/>
      <c r="K130" s="4"/>
    </row>
    <row r="131" spans="5:11" ht="15">
      <c r="E131" s="4"/>
      <c r="F131" s="3"/>
      <c r="G131" s="4"/>
      <c r="H131" s="3"/>
      <c r="I131" s="4"/>
      <c r="J131" s="3"/>
      <c r="K131" s="4"/>
    </row>
    <row r="132" spans="5:11" ht="15">
      <c r="E132" s="4"/>
      <c r="F132" s="3"/>
      <c r="G132" s="4"/>
      <c r="H132" s="3"/>
      <c r="I132" s="4"/>
      <c r="J132" s="3"/>
      <c r="K132" s="4"/>
    </row>
    <row r="133" spans="5:11" ht="15">
      <c r="E133" s="4"/>
      <c r="F133" s="3"/>
      <c r="G133" s="4"/>
      <c r="H133" s="3"/>
      <c r="I133" s="4"/>
      <c r="J133" s="3"/>
      <c r="K133" s="4"/>
    </row>
    <row r="134" spans="5:11" ht="15">
      <c r="E134" s="4"/>
      <c r="F134" s="3"/>
      <c r="G134" s="4"/>
      <c r="H134" s="3"/>
      <c r="I134" s="4"/>
      <c r="J134" s="3"/>
      <c r="K134" s="4"/>
    </row>
    <row r="135" spans="5:11" ht="15">
      <c r="E135" s="4"/>
      <c r="F135" s="3"/>
      <c r="G135" s="4"/>
      <c r="H135" s="3"/>
      <c r="I135" s="4"/>
      <c r="J135" s="3"/>
      <c r="K135" s="4"/>
    </row>
    <row r="136" spans="5:11" ht="15">
      <c r="E136" s="4"/>
      <c r="F136" s="3"/>
      <c r="G136" s="4"/>
      <c r="H136" s="3"/>
      <c r="I136" s="4"/>
      <c r="J136" s="3"/>
      <c r="K136" s="4"/>
    </row>
    <row r="137" spans="5:11" ht="15">
      <c r="E137" s="4"/>
      <c r="F137" s="3"/>
      <c r="G137" s="4"/>
      <c r="H137" s="3"/>
      <c r="I137" s="4"/>
      <c r="J137" s="3"/>
      <c r="K137" s="4"/>
    </row>
    <row r="138" spans="5:11" ht="15">
      <c r="E138" s="4"/>
      <c r="F138" s="3"/>
      <c r="G138" s="4"/>
      <c r="H138" s="3"/>
      <c r="I138" s="4"/>
      <c r="J138" s="3"/>
      <c r="K138" s="4"/>
    </row>
    <row r="139" spans="5:11" ht="15">
      <c r="E139" s="4"/>
      <c r="F139" s="3"/>
      <c r="G139" s="4"/>
      <c r="H139" s="3"/>
      <c r="I139" s="4"/>
      <c r="J139" s="3"/>
      <c r="K139" s="4"/>
    </row>
    <row r="140" spans="5:11" ht="15">
      <c r="E140" s="4"/>
      <c r="F140" s="3"/>
      <c r="G140" s="4"/>
      <c r="H140" s="3"/>
      <c r="I140" s="4"/>
      <c r="J140" s="3"/>
      <c r="K140" s="4"/>
    </row>
    <row r="141" spans="5:11" ht="15">
      <c r="E141" s="4"/>
      <c r="F141" s="3"/>
      <c r="G141" s="4"/>
      <c r="H141" s="3"/>
      <c r="I141" s="4"/>
      <c r="J141" s="3"/>
      <c r="K141" s="4"/>
    </row>
    <row r="142" spans="5:11" ht="15">
      <c r="E142" s="4"/>
      <c r="F142" s="3"/>
      <c r="G142" s="4"/>
      <c r="H142" s="3"/>
      <c r="I142" s="4"/>
      <c r="J142" s="3"/>
      <c r="K142" s="4"/>
    </row>
    <row r="143" spans="5:11" ht="15">
      <c r="E143" s="4"/>
      <c r="F143" s="3"/>
      <c r="G143" s="4"/>
      <c r="H143" s="3"/>
      <c r="I143" s="4"/>
      <c r="J143" s="3"/>
      <c r="K143" s="4"/>
    </row>
    <row r="144" spans="5:11" ht="15">
      <c r="E144" s="4"/>
      <c r="F144" s="3"/>
      <c r="G144" s="4"/>
      <c r="H144" s="3"/>
      <c r="I144" s="4"/>
      <c r="J144" s="3"/>
      <c r="K144" s="4"/>
    </row>
    <row r="145" spans="5:11" ht="15">
      <c r="E145" s="4"/>
      <c r="F145" s="3"/>
      <c r="G145" s="4"/>
      <c r="H145" s="3"/>
      <c r="I145" s="4"/>
      <c r="J145" s="3"/>
      <c r="K145" s="4"/>
    </row>
    <row r="146" spans="5:11" ht="15">
      <c r="E146" s="4"/>
      <c r="F146" s="3"/>
      <c r="G146" s="4"/>
      <c r="H146" s="3"/>
      <c r="I146" s="4"/>
      <c r="J146" s="3"/>
      <c r="K146" s="4"/>
    </row>
    <row r="147" spans="5:11" ht="15">
      <c r="E147" s="4"/>
      <c r="F147" s="3"/>
      <c r="G147" s="4"/>
      <c r="H147" s="3"/>
      <c r="I147" s="4"/>
      <c r="J147" s="3"/>
      <c r="K147" s="4"/>
    </row>
    <row r="148" spans="5:11" ht="15">
      <c r="E148" s="4"/>
      <c r="F148" s="3"/>
      <c r="G148" s="4"/>
      <c r="H148" s="3"/>
      <c r="I148" s="4"/>
      <c r="J148" s="3"/>
      <c r="K148" s="4"/>
    </row>
    <row r="149" spans="5:11" ht="15">
      <c r="E149" s="4"/>
      <c r="F149" s="3"/>
      <c r="G149" s="4"/>
      <c r="H149" s="3"/>
      <c r="I149" s="4"/>
      <c r="J149" s="3"/>
      <c r="K149" s="4"/>
    </row>
    <row r="150" spans="5:11" ht="15">
      <c r="E150" s="4"/>
      <c r="F150" s="3"/>
      <c r="G150" s="4"/>
      <c r="H150" s="3"/>
      <c r="I150" s="4"/>
      <c r="J150" s="3"/>
      <c r="K150" s="4"/>
    </row>
    <row r="151" spans="5:11" ht="15">
      <c r="E151" s="4"/>
      <c r="F151" s="3"/>
      <c r="G151" s="4"/>
      <c r="H151" s="3"/>
      <c r="I151" s="4"/>
      <c r="J151" s="3"/>
      <c r="K151" s="4"/>
    </row>
    <row r="152" spans="5:11" ht="15">
      <c r="E152" s="4"/>
      <c r="F152" s="3"/>
      <c r="G152" s="4"/>
      <c r="H152" s="3"/>
      <c r="I152" s="4"/>
      <c r="J152" s="3"/>
      <c r="K152" s="4"/>
    </row>
    <row r="153" spans="5:11" ht="15">
      <c r="E153" s="4"/>
      <c r="F153" s="3"/>
      <c r="G153" s="4"/>
      <c r="H153" s="3"/>
      <c r="I153" s="4"/>
      <c r="J153" s="3"/>
      <c r="K153" s="4"/>
    </row>
    <row r="154" spans="5:11" ht="15">
      <c r="E154" s="4"/>
      <c r="F154" s="3"/>
      <c r="G154" s="4"/>
      <c r="H154" s="3"/>
      <c r="I154" s="4"/>
      <c r="J154" s="3"/>
      <c r="K154" s="4"/>
    </row>
    <row r="155" spans="5:11" ht="15">
      <c r="E155" s="4"/>
      <c r="F155" s="3"/>
      <c r="G155" s="4"/>
      <c r="H155" s="3"/>
      <c r="I155" s="4"/>
      <c r="J155" s="3"/>
      <c r="K155" s="4"/>
    </row>
    <row r="156" spans="5:11" ht="15">
      <c r="E156" s="4"/>
      <c r="F156" s="3"/>
      <c r="G156" s="4"/>
      <c r="H156" s="3"/>
      <c r="I156" s="4"/>
      <c r="J156" s="3"/>
      <c r="K156" s="4"/>
    </row>
    <row r="157" spans="5:11" ht="15">
      <c r="E157" s="4"/>
      <c r="F157" s="3"/>
      <c r="G157" s="4"/>
      <c r="H157" s="3"/>
      <c r="I157" s="4"/>
      <c r="J157" s="3"/>
      <c r="K157" s="4"/>
    </row>
    <row r="158" spans="5:11" ht="15">
      <c r="E158" s="4"/>
      <c r="F158" s="3"/>
      <c r="G158" s="4"/>
      <c r="H158" s="3"/>
      <c r="I158" s="4"/>
      <c r="J158" s="3"/>
      <c r="K158" s="4"/>
    </row>
    <row r="159" spans="5:11" ht="15">
      <c r="E159" s="4"/>
      <c r="F159" s="3"/>
      <c r="G159" s="4"/>
      <c r="H159" s="3"/>
      <c r="I159" s="4"/>
      <c r="J159" s="3"/>
      <c r="K159" s="4"/>
    </row>
    <row r="160" spans="5:11" ht="15">
      <c r="E160" s="4"/>
      <c r="F160" s="3"/>
      <c r="G160" s="4"/>
      <c r="H160" s="3"/>
      <c r="I160" s="4"/>
      <c r="J160" s="3"/>
      <c r="K160" s="4"/>
    </row>
    <row r="161" spans="5:11" ht="15">
      <c r="E161" s="4"/>
      <c r="F161" s="3"/>
      <c r="G161" s="4"/>
      <c r="H161" s="3"/>
      <c r="I161" s="4"/>
      <c r="J161" s="3"/>
      <c r="K161" s="4"/>
    </row>
    <row r="162" spans="5:11" ht="15">
      <c r="E162" s="4"/>
      <c r="F162" s="3"/>
      <c r="G162" s="4"/>
      <c r="H162" s="3"/>
      <c r="I162" s="4"/>
      <c r="J162" s="3"/>
      <c r="K162" s="4"/>
    </row>
    <row r="163" spans="5:11" ht="15">
      <c r="E163" s="4"/>
      <c r="F163" s="3"/>
      <c r="G163" s="4"/>
      <c r="H163" s="3"/>
      <c r="I163" s="4"/>
      <c r="J163" s="3"/>
      <c r="K163" s="4"/>
    </row>
    <row r="164" spans="5:11" ht="15">
      <c r="E164" s="4"/>
      <c r="F164" s="3"/>
      <c r="G164" s="4"/>
      <c r="H164" s="3"/>
      <c r="I164" s="4"/>
      <c r="J164" s="3"/>
      <c r="K164" s="4"/>
    </row>
    <row r="165" spans="5:11" ht="15">
      <c r="E165" s="4"/>
      <c r="F165" s="3"/>
      <c r="G165" s="4"/>
      <c r="H165" s="3"/>
      <c r="I165" s="4"/>
      <c r="J165" s="3"/>
      <c r="K165" s="4"/>
    </row>
    <row r="166" spans="5:11" ht="15">
      <c r="E166" s="4"/>
      <c r="F166" s="3"/>
      <c r="G166" s="4"/>
      <c r="H166" s="3"/>
      <c r="I166" s="4"/>
      <c r="J166" s="3"/>
      <c r="K166" s="4"/>
    </row>
    <row r="167" spans="5:11" ht="15">
      <c r="E167" s="4"/>
      <c r="F167" s="3"/>
      <c r="G167" s="4"/>
      <c r="H167" s="3"/>
      <c r="I167" s="4"/>
      <c r="J167" s="3"/>
      <c r="K167" s="4"/>
    </row>
    <row r="168" spans="5:11" ht="15">
      <c r="E168" s="4"/>
      <c r="F168" s="3"/>
      <c r="G168" s="4"/>
      <c r="H168" s="3"/>
      <c r="I168" s="4"/>
      <c r="J168" s="3"/>
      <c r="K168" s="4"/>
    </row>
    <row r="169" spans="5:11" ht="15">
      <c r="E169" s="4"/>
      <c r="F169" s="3"/>
      <c r="G169" s="4"/>
      <c r="H169" s="3"/>
      <c r="I169" s="4"/>
      <c r="J169" s="3"/>
      <c r="K169" s="4"/>
    </row>
    <row r="170" spans="5:11" ht="15">
      <c r="E170" s="4"/>
      <c r="F170" s="3"/>
      <c r="G170" s="4"/>
      <c r="H170" s="3"/>
      <c r="I170" s="4"/>
      <c r="J170" s="3"/>
      <c r="K170" s="4"/>
    </row>
    <row r="171" spans="5:11" ht="15">
      <c r="E171" s="4"/>
      <c r="F171" s="3"/>
      <c r="G171" s="4"/>
      <c r="H171" s="3"/>
      <c r="I171" s="4"/>
      <c r="J171" s="3"/>
      <c r="K171" s="4"/>
    </row>
    <row r="172" spans="5:11" ht="15">
      <c r="E172" s="4"/>
      <c r="F172" s="3"/>
      <c r="G172" s="4"/>
      <c r="H172" s="3"/>
      <c r="I172" s="4"/>
      <c r="J172" s="3"/>
      <c r="K172" s="4"/>
    </row>
    <row r="173" spans="5:11" ht="15">
      <c r="E173" s="4"/>
      <c r="F173" s="3"/>
      <c r="G173" s="4"/>
      <c r="H173" s="3"/>
      <c r="I173" s="4"/>
      <c r="J173" s="3"/>
      <c r="K173" s="4"/>
    </row>
    <row r="174" spans="5:11" ht="15">
      <c r="E174" s="4"/>
      <c r="F174" s="3"/>
      <c r="G174" s="4"/>
      <c r="H174" s="3"/>
      <c r="I174" s="4"/>
      <c r="J174" s="3"/>
      <c r="K174" s="4"/>
    </row>
    <row r="175" spans="5:11" ht="15">
      <c r="E175" s="4"/>
      <c r="F175" s="3"/>
      <c r="G175" s="4"/>
      <c r="H175" s="3"/>
      <c r="I175" s="4"/>
      <c r="J175" s="3"/>
      <c r="K175" s="4"/>
    </row>
    <row r="176" spans="5:11" ht="15">
      <c r="E176" s="4"/>
      <c r="F176" s="3"/>
      <c r="G176" s="4"/>
      <c r="H176" s="3"/>
      <c r="I176" s="4"/>
      <c r="J176" s="3"/>
      <c r="K176" s="4"/>
    </row>
    <row r="177" spans="5:11" ht="15">
      <c r="E177" s="4"/>
      <c r="F177" s="3"/>
      <c r="G177" s="4"/>
      <c r="H177" s="3"/>
      <c r="I177" s="4"/>
      <c r="J177" s="3"/>
      <c r="K177" s="4"/>
    </row>
    <row r="178" spans="5:11" ht="15">
      <c r="E178" s="4"/>
      <c r="F178" s="3"/>
      <c r="G178" s="4"/>
      <c r="H178" s="3"/>
      <c r="I178" s="4"/>
      <c r="J178" s="3"/>
      <c r="K178" s="4"/>
    </row>
    <row r="179" spans="5:11" ht="15">
      <c r="E179" s="4"/>
      <c r="F179" s="3"/>
      <c r="G179" s="4"/>
      <c r="H179" s="3"/>
      <c r="I179" s="4"/>
      <c r="J179" s="3"/>
      <c r="K179" s="4"/>
    </row>
    <row r="180" spans="5:11" ht="15">
      <c r="E180" s="4"/>
      <c r="F180" s="3"/>
      <c r="G180" s="4"/>
      <c r="H180" s="3"/>
      <c r="I180" s="4"/>
      <c r="J180" s="3"/>
      <c r="K180" s="4"/>
    </row>
    <row r="181" spans="5:11" ht="15">
      <c r="E181" s="4"/>
      <c r="F181" s="3"/>
      <c r="G181" s="4"/>
      <c r="H181" s="3"/>
      <c r="I181" s="4"/>
      <c r="J181" s="3"/>
      <c r="K181" s="4"/>
    </row>
    <row r="182" spans="5:11" ht="15">
      <c r="E182" s="4"/>
      <c r="F182" s="3"/>
      <c r="G182" s="4"/>
      <c r="H182" s="3"/>
      <c r="I182" s="4"/>
      <c r="J182" s="3"/>
      <c r="K182" s="4"/>
    </row>
    <row r="183" spans="5:11" ht="15">
      <c r="E183" s="4"/>
      <c r="F183" s="3"/>
      <c r="G183" s="4"/>
      <c r="H183" s="3"/>
      <c r="I183" s="4"/>
      <c r="J183" s="3"/>
      <c r="K183" s="4"/>
    </row>
    <row r="184" spans="5:11" ht="15">
      <c r="E184" s="4"/>
      <c r="F184" s="3"/>
      <c r="G184" s="4"/>
      <c r="H184" s="3"/>
      <c r="I184" s="4"/>
      <c r="J184" s="3"/>
      <c r="K184" s="4"/>
    </row>
    <row r="185" spans="5:11" ht="15">
      <c r="E185" s="4"/>
      <c r="F185" s="3"/>
      <c r="G185" s="4"/>
      <c r="H185" s="3"/>
      <c r="I185" s="4"/>
      <c r="J185" s="3"/>
      <c r="K185" s="4"/>
    </row>
    <row r="186" spans="5:11" ht="15">
      <c r="E186" s="4"/>
      <c r="F186" s="3"/>
      <c r="G186" s="4"/>
      <c r="H186" s="3"/>
      <c r="I186" s="4"/>
      <c r="J186" s="3"/>
      <c r="K186" s="4"/>
    </row>
    <row r="187" spans="5:11" ht="15">
      <c r="E187" s="4"/>
      <c r="F187" s="3"/>
      <c r="G187" s="4"/>
      <c r="H187" s="3"/>
      <c r="I187" s="4"/>
      <c r="J187" s="3"/>
      <c r="K187" s="4"/>
    </row>
    <row r="188" spans="5:11" ht="15">
      <c r="E188" s="4"/>
      <c r="F188" s="3"/>
      <c r="G188" s="4"/>
      <c r="H188" s="3"/>
      <c r="I188" s="4"/>
      <c r="J188" s="3"/>
      <c r="K188" s="4"/>
    </row>
    <row r="189" spans="5:11" ht="15">
      <c r="E189" s="4"/>
      <c r="F189" s="3"/>
      <c r="G189" s="4"/>
      <c r="H189" s="3"/>
      <c r="I189" s="4"/>
      <c r="J189" s="3"/>
      <c r="K189" s="4"/>
    </row>
    <row r="190" spans="5:11" ht="15">
      <c r="E190" s="4"/>
      <c r="F190" s="3"/>
      <c r="G190" s="4"/>
      <c r="H190" s="3"/>
      <c r="I190" s="4"/>
      <c r="J190" s="3"/>
      <c r="K190" s="4"/>
    </row>
    <row r="191" spans="5:11" ht="15">
      <c r="E191" s="4"/>
      <c r="F191" s="3"/>
      <c r="G191" s="4"/>
      <c r="H191" s="3"/>
      <c r="I191" s="4"/>
      <c r="J191" s="3"/>
      <c r="K191" s="4"/>
    </row>
    <row r="192" spans="5:11" ht="15">
      <c r="E192" s="4"/>
      <c r="F192" s="3"/>
      <c r="G192" s="4"/>
      <c r="H192" s="3"/>
      <c r="I192" s="4"/>
      <c r="J192" s="3"/>
      <c r="K192" s="4"/>
    </row>
    <row r="193" spans="5:11" ht="15">
      <c r="E193" s="4"/>
      <c r="F193" s="3"/>
      <c r="G193" s="4"/>
      <c r="H193" s="3"/>
      <c r="I193" s="4"/>
      <c r="J193" s="3"/>
      <c r="K193" s="4"/>
    </row>
    <row r="194" spans="5:11" ht="15">
      <c r="E194" s="4"/>
      <c r="F194" s="3"/>
      <c r="G194" s="4"/>
      <c r="H194" s="3"/>
      <c r="I194" s="4"/>
      <c r="J194" s="3"/>
      <c r="K194" s="4"/>
    </row>
    <row r="195" spans="5:11" ht="15">
      <c r="E195" s="4"/>
      <c r="F195" s="3"/>
      <c r="G195" s="4"/>
      <c r="H195" s="3"/>
      <c r="I195" s="4"/>
      <c r="J195" s="3"/>
      <c r="K195" s="4"/>
    </row>
    <row r="196" spans="5:11" ht="15">
      <c r="E196" s="4"/>
      <c r="F196" s="3"/>
      <c r="G196" s="4"/>
      <c r="H196" s="3"/>
      <c r="I196" s="4"/>
      <c r="J196" s="3"/>
      <c r="K196" s="4"/>
    </row>
    <row r="197" spans="5:11" ht="15">
      <c r="E197" s="4"/>
      <c r="F197" s="3"/>
      <c r="G197" s="4"/>
      <c r="H197" s="3"/>
      <c r="I197" s="4"/>
      <c r="J197" s="3"/>
      <c r="K197" s="4"/>
    </row>
    <row r="198" spans="5:11" ht="15">
      <c r="E198" s="4"/>
      <c r="F198" s="3"/>
      <c r="G198" s="4"/>
      <c r="H198" s="3"/>
      <c r="I198" s="4"/>
      <c r="J198" s="3"/>
      <c r="K198" s="4"/>
    </row>
    <row r="199" spans="5:11" ht="15">
      <c r="E199" s="4"/>
      <c r="F199" s="3"/>
      <c r="G199" s="4"/>
      <c r="H199" s="3"/>
      <c r="I199" s="4"/>
      <c r="J199" s="3"/>
      <c r="K199" s="4"/>
    </row>
    <row r="200" spans="5:11" ht="15">
      <c r="E200" s="4"/>
      <c r="F200" s="3"/>
      <c r="G200" s="4"/>
      <c r="H200" s="3"/>
      <c r="I200" s="4"/>
      <c r="J200" s="3"/>
      <c r="K200" s="4"/>
    </row>
    <row r="201" spans="5:11" ht="15">
      <c r="E201" s="4"/>
      <c r="F201" s="3"/>
      <c r="G201" s="4"/>
      <c r="H201" s="3"/>
      <c r="I201" s="4"/>
      <c r="J201" s="3"/>
      <c r="K201" s="4"/>
    </row>
    <row r="202" spans="5:11" ht="15">
      <c r="E202" s="4"/>
      <c r="F202" s="3"/>
      <c r="G202" s="4"/>
      <c r="H202" s="3"/>
      <c r="I202" s="4"/>
      <c r="J202" s="3"/>
      <c r="K202" s="4"/>
    </row>
    <row r="203" spans="5:11" ht="15">
      <c r="E203" s="4"/>
      <c r="F203" s="3"/>
      <c r="G203" s="4"/>
      <c r="H203" s="3"/>
      <c r="I203" s="4"/>
      <c r="J203" s="3"/>
      <c r="K203" s="4"/>
    </row>
    <row r="204" spans="5:11" ht="15">
      <c r="E204" s="4"/>
      <c r="F204" s="3"/>
      <c r="G204" s="4"/>
      <c r="H204" s="3"/>
      <c r="I204" s="4"/>
      <c r="J204" s="3"/>
      <c r="K204" s="4"/>
    </row>
    <row r="205" spans="5:11" ht="15">
      <c r="E205" s="4"/>
      <c r="F205" s="3"/>
      <c r="G205" s="4"/>
      <c r="H205" s="3"/>
      <c r="I205" s="4"/>
      <c r="J205" s="3"/>
      <c r="K205" s="4"/>
    </row>
    <row r="206" spans="5:11" ht="15">
      <c r="E206" s="4"/>
      <c r="F206" s="3"/>
      <c r="G206" s="4"/>
      <c r="H206" s="3"/>
      <c r="I206" s="4"/>
      <c r="J206" s="3"/>
      <c r="K206" s="4"/>
    </row>
    <row r="207" spans="5:11" ht="15">
      <c r="E207" s="4"/>
      <c r="F207" s="3"/>
      <c r="G207" s="4"/>
      <c r="H207" s="3"/>
      <c r="I207" s="4"/>
      <c r="J207" s="3"/>
      <c r="K207" s="4"/>
    </row>
    <row r="208" spans="5:11" ht="15">
      <c r="E208" s="4"/>
      <c r="F208" s="3"/>
      <c r="G208" s="4"/>
      <c r="H208" s="3"/>
      <c r="I208" s="4"/>
      <c r="J208" s="3"/>
      <c r="K208" s="4"/>
    </row>
    <row r="209" spans="5:11" ht="15">
      <c r="E209" s="4"/>
      <c r="F209" s="3"/>
      <c r="G209" s="4"/>
      <c r="H209" s="3"/>
      <c r="I209" s="4"/>
      <c r="J209" s="3"/>
      <c r="K209" s="4"/>
    </row>
    <row r="210" spans="5:11" ht="15">
      <c r="E210" s="4"/>
      <c r="F210" s="3"/>
      <c r="G210" s="4"/>
      <c r="H210" s="3"/>
      <c r="I210" s="4"/>
      <c r="J210" s="3"/>
      <c r="K210" s="4"/>
    </row>
    <row r="211" spans="5:11" ht="15">
      <c r="E211" s="4"/>
      <c r="F211" s="3"/>
      <c r="G211" s="4"/>
      <c r="H211" s="3"/>
      <c r="I211" s="4"/>
      <c r="J211" s="3"/>
      <c r="K211" s="4"/>
    </row>
    <row r="212" spans="5:11" ht="15">
      <c r="E212" s="4"/>
      <c r="F212" s="3"/>
      <c r="G212" s="4"/>
      <c r="H212" s="3"/>
      <c r="I212" s="4"/>
      <c r="J212" s="3"/>
      <c r="K212" s="4"/>
    </row>
    <row r="213" spans="5:11" ht="15">
      <c r="E213" s="4"/>
      <c r="F213" s="3"/>
      <c r="G213" s="4"/>
      <c r="H213" s="3"/>
      <c r="I213" s="4"/>
      <c r="J213" s="3"/>
      <c r="K213" s="4"/>
    </row>
    <row r="214" spans="5:11" ht="15">
      <c r="E214" s="4"/>
      <c r="F214" s="3"/>
      <c r="G214" s="4"/>
      <c r="H214" s="3"/>
      <c r="I214" s="4"/>
      <c r="J214" s="3"/>
      <c r="K214" s="4"/>
    </row>
    <row r="215" spans="5:11" ht="15">
      <c r="E215" s="4"/>
      <c r="F215" s="3"/>
      <c r="G215" s="4"/>
      <c r="H215" s="3"/>
      <c r="I215" s="4"/>
      <c r="J215" s="3"/>
      <c r="K215" s="4"/>
    </row>
    <row r="216" spans="5:11" ht="15">
      <c r="E216" s="4"/>
      <c r="F216" s="3"/>
      <c r="G216" s="4"/>
      <c r="H216" s="3"/>
      <c r="I216" s="4"/>
      <c r="J216" s="3"/>
      <c r="K216" s="4"/>
    </row>
    <row r="217" spans="5:11" ht="15">
      <c r="E217" s="4"/>
      <c r="F217" s="3"/>
      <c r="G217" s="4"/>
      <c r="H217" s="3"/>
      <c r="I217" s="4"/>
      <c r="J217" s="3"/>
      <c r="K217" s="4"/>
    </row>
    <row r="218" spans="5:11" ht="15">
      <c r="E218" s="4"/>
      <c r="F218" s="3"/>
      <c r="G218" s="4"/>
      <c r="H218" s="3"/>
      <c r="I218" s="4"/>
      <c r="J218" s="3"/>
      <c r="K218" s="4"/>
    </row>
    <row r="219" spans="5:11" ht="15">
      <c r="E219" s="4"/>
      <c r="F219" s="3"/>
      <c r="G219" s="4"/>
      <c r="H219" s="3"/>
      <c r="I219" s="4"/>
      <c r="J219" s="3"/>
      <c r="K219" s="4"/>
    </row>
    <row r="220" spans="5:11" ht="15">
      <c r="E220" s="4"/>
      <c r="F220" s="3"/>
      <c r="G220" s="4"/>
      <c r="H220" s="3"/>
      <c r="I220" s="4"/>
      <c r="J220" s="3"/>
      <c r="K220" s="4"/>
    </row>
    <row r="221" spans="5:11" ht="15">
      <c r="E221" s="4"/>
      <c r="F221" s="3"/>
      <c r="G221" s="4"/>
      <c r="H221" s="3"/>
      <c r="I221" s="4"/>
      <c r="J221" s="3"/>
      <c r="K221" s="4"/>
    </row>
    <row r="222" spans="5:11" ht="15">
      <c r="E222" s="4"/>
      <c r="F222" s="3"/>
      <c r="G222" s="4"/>
      <c r="H222" s="3"/>
      <c r="I222" s="4"/>
      <c r="J222" s="3"/>
      <c r="K222" s="4"/>
    </row>
    <row r="223" spans="5:11" ht="15">
      <c r="E223" s="4"/>
      <c r="F223" s="3"/>
      <c r="G223" s="4"/>
      <c r="H223" s="3"/>
      <c r="I223" s="4"/>
      <c r="J223" s="3"/>
      <c r="K223" s="4"/>
    </row>
    <row r="224" spans="5:11" ht="15">
      <c r="E224" s="4"/>
      <c r="F224" s="3"/>
      <c r="G224" s="4"/>
      <c r="H224" s="3"/>
      <c r="I224" s="4"/>
      <c r="J224" s="3"/>
      <c r="K224" s="4"/>
    </row>
    <row r="225" spans="5:11" ht="15">
      <c r="E225" s="4"/>
      <c r="F225" s="3"/>
      <c r="G225" s="4"/>
      <c r="H225" s="3"/>
      <c r="I225" s="4"/>
      <c r="J225" s="3"/>
      <c r="K225" s="4"/>
    </row>
    <row r="226" spans="5:11" ht="15">
      <c r="E226" s="4"/>
      <c r="F226" s="3"/>
      <c r="G226" s="4"/>
      <c r="H226" s="3"/>
      <c r="I226" s="4"/>
      <c r="J226" s="3"/>
      <c r="K226" s="4"/>
    </row>
    <row r="227" spans="5:11" ht="15">
      <c r="E227" s="4"/>
      <c r="F227" s="3"/>
      <c r="G227" s="4"/>
      <c r="H227" s="3"/>
      <c r="I227" s="4"/>
      <c r="J227" s="3"/>
      <c r="K227" s="4"/>
    </row>
    <row r="228" spans="5:11" ht="15">
      <c r="E228" s="4"/>
      <c r="F228" s="3"/>
      <c r="G228" s="4"/>
      <c r="H228" s="3"/>
      <c r="I228" s="4"/>
      <c r="J228" s="3"/>
      <c r="K228" s="4"/>
    </row>
    <row r="229" spans="5:11" ht="15">
      <c r="E229" s="4"/>
      <c r="F229" s="3"/>
      <c r="G229" s="4"/>
      <c r="H229" s="3"/>
      <c r="I229" s="4"/>
      <c r="J229" s="3"/>
      <c r="K229" s="4"/>
    </row>
    <row r="230" spans="5:11" ht="15">
      <c r="E230" s="4"/>
      <c r="F230" s="3"/>
      <c r="G230" s="4"/>
      <c r="H230" s="3"/>
      <c r="I230" s="4"/>
      <c r="J230" s="3"/>
      <c r="K230" s="4"/>
    </row>
    <row r="231" spans="5:11" ht="15">
      <c r="E231" s="4"/>
      <c r="F231" s="3"/>
      <c r="G231" s="4"/>
      <c r="H231" s="3"/>
      <c r="I231" s="4"/>
      <c r="J231" s="3"/>
      <c r="K231" s="4"/>
    </row>
    <row r="232" spans="5:11" ht="15">
      <c r="E232" s="4"/>
      <c r="F232" s="3"/>
      <c r="G232" s="4"/>
      <c r="H232" s="3"/>
      <c r="I232" s="4"/>
      <c r="J232" s="3"/>
      <c r="K232" s="4"/>
    </row>
    <row r="233" spans="5:11" ht="15">
      <c r="E233" s="4"/>
      <c r="F233" s="3"/>
      <c r="G233" s="4"/>
      <c r="H233" s="3"/>
      <c r="I233" s="4"/>
      <c r="J233" s="3"/>
      <c r="K233" s="4"/>
    </row>
    <row r="234" spans="5:11" ht="15">
      <c r="E234" s="4"/>
      <c r="F234" s="3"/>
      <c r="G234" s="4"/>
      <c r="H234" s="3"/>
      <c r="I234" s="4"/>
      <c r="J234" s="3"/>
      <c r="K234" s="4"/>
    </row>
    <row r="235" spans="5:11" ht="15">
      <c r="E235" s="4"/>
      <c r="F235" s="3"/>
      <c r="G235" s="4"/>
      <c r="H235" s="3"/>
      <c r="I235" s="4"/>
      <c r="J235" s="3"/>
      <c r="K235" s="4"/>
    </row>
    <row r="236" spans="5:11" ht="15">
      <c r="E236" s="4"/>
      <c r="F236" s="3"/>
      <c r="G236" s="4"/>
      <c r="H236" s="3"/>
      <c r="I236" s="4"/>
      <c r="J236" s="3"/>
      <c r="K236" s="4"/>
    </row>
    <row r="237" spans="5:11" ht="15">
      <c r="E237" s="4"/>
      <c r="F237" s="3"/>
      <c r="G237" s="4"/>
      <c r="H237" s="3"/>
      <c r="I237" s="4"/>
      <c r="J237" s="3"/>
      <c r="K237" s="4"/>
    </row>
    <row r="238" spans="5:11" ht="15">
      <c r="E238" s="4"/>
      <c r="F238" s="3"/>
      <c r="G238" s="4"/>
      <c r="H238" s="3"/>
      <c r="I238" s="4"/>
      <c r="J238" s="3"/>
      <c r="K238" s="4"/>
    </row>
    <row r="239" spans="5:11" ht="15">
      <c r="E239" s="4"/>
      <c r="F239" s="3"/>
      <c r="G239" s="4"/>
      <c r="H239" s="3"/>
      <c r="I239" s="4"/>
      <c r="J239" s="3"/>
      <c r="K239" s="4"/>
    </row>
    <row r="240" spans="5:11" ht="15">
      <c r="E240" s="4"/>
      <c r="F240" s="3"/>
      <c r="G240" s="4"/>
      <c r="H240" s="3"/>
      <c r="I240" s="4"/>
      <c r="J240" s="3"/>
      <c r="K240" s="4"/>
    </row>
    <row r="241" spans="5:11" ht="15">
      <c r="E241" s="4"/>
      <c r="F241" s="3"/>
      <c r="G241" s="4"/>
      <c r="H241" s="3"/>
      <c r="I241" s="4"/>
      <c r="J241" s="3"/>
      <c r="K241" s="4"/>
    </row>
    <row r="242" spans="5:11" ht="15">
      <c r="E242" s="4"/>
      <c r="F242" s="3"/>
      <c r="G242" s="4"/>
      <c r="H242" s="3"/>
      <c r="I242" s="4"/>
      <c r="J242" s="3"/>
      <c r="K242" s="4"/>
    </row>
    <row r="243" spans="5:11" ht="15">
      <c r="E243" s="4"/>
      <c r="F243" s="3"/>
      <c r="G243" s="4"/>
      <c r="H243" s="3"/>
      <c r="I243" s="4"/>
      <c r="J243" s="3"/>
      <c r="K243" s="4"/>
    </row>
    <row r="244" spans="5:11" ht="15">
      <c r="E244" s="4"/>
      <c r="F244" s="3"/>
      <c r="G244" s="4"/>
      <c r="H244" s="3"/>
      <c r="I244" s="4"/>
      <c r="J244" s="3"/>
      <c r="K244" s="4"/>
    </row>
    <row r="245" spans="5:11" ht="15">
      <c r="E245" s="4"/>
      <c r="F245" s="3"/>
      <c r="G245" s="4"/>
      <c r="H245" s="3"/>
      <c r="I245" s="4"/>
      <c r="J245" s="3"/>
      <c r="K245" s="4"/>
    </row>
    <row r="246" spans="5:11" ht="15">
      <c r="E246" s="4"/>
      <c r="F246" s="3"/>
      <c r="G246" s="4"/>
      <c r="H246" s="3"/>
      <c r="I246" s="4"/>
      <c r="J246" s="3"/>
      <c r="K246" s="4"/>
    </row>
    <row r="247" spans="5:11" ht="15">
      <c r="E247" s="4"/>
      <c r="F247" s="3"/>
      <c r="G247" s="4"/>
      <c r="H247" s="3"/>
      <c r="I247" s="4"/>
      <c r="J247" s="3"/>
      <c r="K247" s="4"/>
    </row>
    <row r="248" spans="5:11" ht="15">
      <c r="E248" s="4"/>
      <c r="F248" s="3"/>
      <c r="G248" s="4"/>
      <c r="H248" s="3"/>
      <c r="I248" s="4"/>
      <c r="J248" s="3"/>
      <c r="K248" s="4"/>
    </row>
    <row r="249" spans="5:11" ht="15">
      <c r="E249" s="4"/>
      <c r="F249" s="3"/>
      <c r="G249" s="4"/>
      <c r="H249" s="3"/>
      <c r="I249" s="4"/>
      <c r="J249" s="3"/>
      <c r="K249" s="4"/>
    </row>
    <row r="250" spans="5:11" ht="15">
      <c r="E250" s="4"/>
      <c r="F250" s="3"/>
      <c r="G250" s="4"/>
      <c r="H250" s="3"/>
      <c r="I250" s="4"/>
      <c r="J250" s="3"/>
      <c r="K250" s="4"/>
    </row>
    <row r="251" spans="5:11" ht="15">
      <c r="E251" s="4"/>
      <c r="F251" s="3"/>
      <c r="G251" s="4"/>
      <c r="H251" s="3"/>
      <c r="I251" s="4"/>
      <c r="J251" s="3"/>
      <c r="K251" s="4"/>
    </row>
    <row r="252" spans="5:11" ht="15">
      <c r="E252" s="4"/>
      <c r="F252" s="3"/>
      <c r="G252" s="4"/>
      <c r="H252" s="3"/>
      <c r="I252" s="4"/>
      <c r="J252" s="3"/>
      <c r="K252" s="4"/>
    </row>
    <row r="253" spans="5:11" ht="15">
      <c r="E253" s="4"/>
      <c r="F253" s="3"/>
      <c r="G253" s="4"/>
      <c r="H253" s="3"/>
      <c r="I253" s="4"/>
      <c r="J253" s="3"/>
      <c r="K253" s="4"/>
    </row>
    <row r="254" spans="5:11" ht="15">
      <c r="E254" s="4"/>
      <c r="F254" s="3"/>
      <c r="G254" s="4"/>
      <c r="H254" s="3"/>
      <c r="I254" s="4"/>
      <c r="J254" s="3"/>
      <c r="K254" s="4"/>
    </row>
    <row r="255" spans="5:11" ht="15">
      <c r="E255" s="4"/>
      <c r="F255" s="3"/>
      <c r="G255" s="4"/>
      <c r="H255" s="3"/>
      <c r="I255" s="4"/>
      <c r="J255" s="3"/>
      <c r="K255" s="4"/>
    </row>
    <row r="256" spans="5:11" ht="15">
      <c r="E256" s="4"/>
      <c r="F256" s="3"/>
      <c r="G256" s="4"/>
      <c r="H256" s="3"/>
      <c r="I256" s="4"/>
      <c r="J256" s="3"/>
      <c r="K256" s="4"/>
    </row>
    <row r="257" spans="5:11" ht="15">
      <c r="E257" s="4"/>
      <c r="F257" s="3"/>
      <c r="G257" s="4"/>
      <c r="H257" s="3"/>
      <c r="I257" s="4"/>
      <c r="J257" s="3"/>
      <c r="K257" s="4"/>
    </row>
    <row r="258" spans="5:11" ht="15">
      <c r="E258" s="4"/>
      <c r="F258" s="3"/>
      <c r="G258" s="4"/>
      <c r="H258" s="3"/>
      <c r="I258" s="4"/>
      <c r="J258" s="3"/>
      <c r="K258" s="4"/>
    </row>
    <row r="259" spans="5:11" ht="15">
      <c r="E259" s="4"/>
      <c r="F259" s="3"/>
      <c r="G259" s="4"/>
      <c r="H259" s="3"/>
      <c r="I259" s="4"/>
      <c r="J259" s="3"/>
      <c r="K259" s="4"/>
    </row>
    <row r="260" spans="5:11" ht="15">
      <c r="E260" s="4"/>
      <c r="F260" s="3"/>
      <c r="G260" s="4"/>
      <c r="H260" s="3"/>
      <c r="I260" s="4"/>
      <c r="J260" s="3"/>
      <c r="K260" s="4"/>
    </row>
    <row r="261" spans="5:11" ht="15">
      <c r="E261" s="4"/>
      <c r="F261" s="3"/>
      <c r="G261" s="4"/>
      <c r="H261" s="3"/>
      <c r="I261" s="4"/>
      <c r="J261" s="3"/>
      <c r="K261" s="4"/>
    </row>
    <row r="262" spans="5:11" ht="15">
      <c r="E262" s="4"/>
      <c r="F262" s="3"/>
      <c r="G262" s="4"/>
      <c r="H262" s="3"/>
      <c r="I262" s="4"/>
      <c r="J262" s="3"/>
      <c r="K262" s="4"/>
    </row>
    <row r="263" spans="5:11" ht="15">
      <c r="E263" s="4"/>
      <c r="F263" s="3"/>
      <c r="G263" s="4"/>
      <c r="H263" s="3"/>
      <c r="I263" s="4"/>
      <c r="J263" s="3"/>
      <c r="K263" s="4"/>
    </row>
    <row r="264" spans="5:11" ht="15">
      <c r="E264" s="4"/>
      <c r="F264" s="3"/>
      <c r="G264" s="4"/>
      <c r="H264" s="3"/>
      <c r="I264" s="4"/>
      <c r="J264" s="3"/>
      <c r="K264" s="4"/>
    </row>
    <row r="265" spans="5:11" ht="15">
      <c r="E265" s="4"/>
      <c r="F265" s="3"/>
      <c r="G265" s="4"/>
      <c r="H265" s="3"/>
      <c r="I265" s="4"/>
      <c r="J265" s="3"/>
      <c r="K265" s="4"/>
    </row>
    <row r="266" spans="5:11" ht="15">
      <c r="E266" s="4"/>
      <c r="F266" s="3"/>
      <c r="G266" s="4"/>
      <c r="H266" s="3"/>
      <c r="I266" s="4"/>
      <c r="J266" s="3"/>
      <c r="K266" s="4"/>
    </row>
    <row r="267" spans="5:11" ht="15">
      <c r="E267" s="4"/>
      <c r="F267" s="3"/>
      <c r="G267" s="4"/>
      <c r="H267" s="3"/>
      <c r="I267" s="4"/>
      <c r="J267" s="3"/>
      <c r="K267" s="4"/>
    </row>
    <row r="268" spans="5:11" ht="15">
      <c r="E268" s="4"/>
      <c r="F268" s="3"/>
      <c r="G268" s="4"/>
      <c r="H268" s="3"/>
      <c r="I268" s="4"/>
      <c r="J268" s="3"/>
      <c r="K268" s="4"/>
    </row>
    <row r="269" spans="5:11" ht="15">
      <c r="E269" s="4"/>
      <c r="F269" s="3"/>
      <c r="G269" s="4"/>
      <c r="H269" s="3"/>
      <c r="I269" s="4"/>
      <c r="J269" s="3"/>
      <c r="K269" s="4"/>
    </row>
    <row r="270" spans="5:11" ht="15">
      <c r="E270" s="4"/>
      <c r="F270" s="3"/>
      <c r="G270" s="4"/>
      <c r="H270" s="3"/>
      <c r="I270" s="4"/>
      <c r="J270" s="3"/>
      <c r="K270" s="4"/>
    </row>
    <row r="271" spans="5:11" ht="15">
      <c r="E271" s="4"/>
      <c r="F271" s="3"/>
      <c r="G271" s="4"/>
      <c r="H271" s="3"/>
      <c r="I271" s="4"/>
      <c r="J271" s="3"/>
      <c r="K271" s="4"/>
    </row>
    <row r="272" spans="5:11" ht="15">
      <c r="E272" s="4"/>
      <c r="F272" s="3"/>
      <c r="G272" s="4"/>
      <c r="H272" s="3"/>
      <c r="I272" s="4"/>
      <c r="J272" s="3"/>
      <c r="K272" s="4"/>
    </row>
    <row r="273" spans="5:11" ht="15">
      <c r="E273" s="4"/>
      <c r="F273" s="3"/>
      <c r="G273" s="4"/>
      <c r="H273" s="3"/>
      <c r="I273" s="4"/>
      <c r="J273" s="3"/>
      <c r="K273" s="4"/>
    </row>
    <row r="274" spans="5:11" ht="15">
      <c r="E274" s="4"/>
      <c r="F274" s="3"/>
      <c r="G274" s="4"/>
      <c r="H274" s="3"/>
      <c r="I274" s="4"/>
      <c r="J274" s="3"/>
      <c r="K274" s="4"/>
    </row>
    <row r="275" spans="5:11" ht="15">
      <c r="E275" s="4"/>
      <c r="F275" s="3"/>
      <c r="G275" s="4"/>
      <c r="H275" s="3"/>
      <c r="I275" s="4"/>
      <c r="J275" s="3"/>
      <c r="K275" s="4"/>
    </row>
    <row r="276" spans="5:11" ht="15">
      <c r="E276" s="4"/>
      <c r="F276" s="3"/>
      <c r="G276" s="4"/>
      <c r="H276" s="3"/>
      <c r="I276" s="4"/>
      <c r="J276" s="3"/>
      <c r="K276" s="4"/>
    </row>
    <row r="277" spans="5:11" ht="15">
      <c r="E277" s="4"/>
      <c r="F277" s="3"/>
      <c r="G277" s="4"/>
      <c r="H277" s="3"/>
      <c r="I277" s="4"/>
      <c r="J277" s="3"/>
      <c r="K277" s="4"/>
    </row>
    <row r="278" spans="5:11" ht="15">
      <c r="E278" s="4"/>
      <c r="F278" s="3"/>
      <c r="G278" s="4"/>
      <c r="H278" s="3"/>
      <c r="I278" s="4"/>
      <c r="J278" s="3"/>
      <c r="K278" s="4"/>
    </row>
    <row r="279" spans="5:11" ht="15">
      <c r="E279" s="4"/>
      <c r="F279" s="3"/>
      <c r="G279" s="4"/>
      <c r="H279" s="3"/>
      <c r="I279" s="4"/>
      <c r="J279" s="3"/>
      <c r="K279" s="4"/>
    </row>
    <row r="280" spans="5:11" ht="15">
      <c r="E280" s="4"/>
      <c r="F280" s="3"/>
      <c r="G280" s="4"/>
      <c r="H280" s="3"/>
      <c r="I280" s="4"/>
      <c r="J280" s="3"/>
      <c r="K280" s="4"/>
    </row>
  </sheetData>
  <mergeCells count="5">
    <mergeCell ref="E10:G10"/>
    <mergeCell ref="I10:K10"/>
    <mergeCell ref="B70:K70"/>
    <mergeCell ref="B67:K67"/>
    <mergeCell ref="B68:K68"/>
  </mergeCells>
  <printOptions horizontalCentered="1"/>
  <pageMargins left="0.55" right="0.31" top="0.87" bottom="0" header="0" footer="0.5"/>
  <pageSetup fitToHeight="1" fitToWidth="1" horizontalDpi="600" verticalDpi="600" orientation="portrait" paperSize="9" scale="83" r:id="rId2"/>
  <headerFooter alignWithMargins="0">
    <oddFooter>&amp;C&amp;"Times New Roman,Regular"&amp;11&amp;P</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L100"/>
  <sheetViews>
    <sheetView showGridLines="0" workbookViewId="0" topLeftCell="A37">
      <selection activeCell="H59" sqref="H59"/>
    </sheetView>
  </sheetViews>
  <sheetFormatPr defaultColWidth="9.140625" defaultRowHeight="12.75"/>
  <cols>
    <col min="1" max="1" width="5.140625" style="2" customWidth="1"/>
    <col min="2" max="2" width="2.7109375" style="1" customWidth="1"/>
    <col min="3" max="3" width="12.140625" style="1" customWidth="1"/>
    <col min="4" max="4" width="9.140625" style="1" customWidth="1"/>
    <col min="5" max="5" width="7.140625" style="1" customWidth="1"/>
    <col min="6" max="6" width="16.57421875" style="1" customWidth="1"/>
    <col min="7" max="7" width="7.7109375" style="1" customWidth="1"/>
    <col min="8" max="8" width="13.8515625" style="39" customWidth="1"/>
    <col min="9" max="9" width="2.57421875" style="1" customWidth="1"/>
    <col min="10" max="10" width="13.8515625" style="2" customWidth="1"/>
    <col min="11" max="11" width="2.28125" style="1" customWidth="1"/>
    <col min="12" max="12" width="11.28125" style="1" customWidth="1"/>
    <col min="13" max="16384" width="9.140625" style="1" customWidth="1"/>
  </cols>
  <sheetData>
    <row r="1" ht="15.75">
      <c r="A1" s="38" t="s">
        <v>19</v>
      </c>
    </row>
    <row r="2" ht="7.5" customHeight="1">
      <c r="A2" s="10"/>
    </row>
    <row r="3" ht="16.5" customHeight="1">
      <c r="A3" s="135" t="str">
        <f>+' PL'!A3</f>
        <v>Interim  financial report  for  the  second quarter ended  31 July 2010</v>
      </c>
    </row>
    <row r="4" ht="15" customHeight="1">
      <c r="A4" s="136" t="s">
        <v>46</v>
      </c>
    </row>
    <row r="5" ht="15" customHeight="1">
      <c r="A5" s="136"/>
    </row>
    <row r="6" ht="15.75">
      <c r="A6" s="40" t="s">
        <v>92</v>
      </c>
    </row>
    <row r="7" ht="13.5" customHeight="1">
      <c r="A7" s="40"/>
    </row>
    <row r="8" spans="1:10" ht="12.75" customHeight="1">
      <c r="A8" s="1"/>
      <c r="H8" s="49" t="s">
        <v>22</v>
      </c>
      <c r="I8" s="41"/>
      <c r="J8" s="49" t="s">
        <v>29</v>
      </c>
    </row>
    <row r="9" spans="1:10" ht="12.75" customHeight="1">
      <c r="A9" s="41"/>
      <c r="H9" s="49" t="s">
        <v>23</v>
      </c>
      <c r="I9" s="41"/>
      <c r="J9" s="49" t="s">
        <v>23</v>
      </c>
    </row>
    <row r="10" spans="1:10" ht="12.75" customHeight="1">
      <c r="A10" s="41"/>
      <c r="H10" s="49"/>
      <c r="I10" s="41"/>
      <c r="J10" s="49" t="s">
        <v>96</v>
      </c>
    </row>
    <row r="11" spans="1:10" ht="12.75" customHeight="1">
      <c r="A11" s="172"/>
      <c r="B11" s="173"/>
      <c r="C11" s="173"/>
      <c r="H11" s="50" t="str">
        <f>+' PL'!I15</f>
        <v>31/7/2010</v>
      </c>
      <c r="I11" s="41"/>
      <c r="J11" s="50" t="s">
        <v>83</v>
      </c>
    </row>
    <row r="12" spans="8:10" ht="12.75" customHeight="1">
      <c r="H12" s="49" t="s">
        <v>2</v>
      </c>
      <c r="I12" s="41"/>
      <c r="J12" s="49" t="s">
        <v>2</v>
      </c>
    </row>
    <row r="13" spans="1:10" s="18" customFormat="1" ht="13.5" customHeight="1">
      <c r="A13" s="9" t="s">
        <v>13</v>
      </c>
      <c r="B13" s="1"/>
      <c r="C13" s="1"/>
      <c r="D13" s="1"/>
      <c r="E13" s="1"/>
      <c r="F13" s="1"/>
      <c r="G13" s="1"/>
      <c r="H13" s="39"/>
      <c r="I13" s="1"/>
      <c r="J13" s="39" t="s">
        <v>21</v>
      </c>
    </row>
    <row r="14" spans="1:10" s="18" customFormat="1" ht="13.5" customHeight="1">
      <c r="A14" s="9" t="s">
        <v>14</v>
      </c>
      <c r="B14" s="1"/>
      <c r="C14" s="1"/>
      <c r="D14" s="1"/>
      <c r="E14" s="1"/>
      <c r="F14" s="1"/>
      <c r="G14" s="1"/>
      <c r="H14" s="39"/>
      <c r="I14" s="1"/>
      <c r="J14" s="39"/>
    </row>
    <row r="15" spans="1:12" s="18" customFormat="1" ht="13.5" customHeight="1">
      <c r="A15" s="1" t="s">
        <v>33</v>
      </c>
      <c r="B15" s="1"/>
      <c r="C15" s="1"/>
      <c r="D15" s="1"/>
      <c r="E15" s="1"/>
      <c r="F15" s="118"/>
      <c r="G15" s="1"/>
      <c r="H15" s="51">
        <f>SUM('[2]BSheet'!$G$13,'[2]BSheet'!$G$14)/1000</f>
        <v>26542.742</v>
      </c>
      <c r="I15" s="1"/>
      <c r="J15" s="51">
        <f>16988+8208</f>
        <v>25196</v>
      </c>
      <c r="L15" s="44"/>
    </row>
    <row r="16" spans="1:12" s="18" customFormat="1" ht="13.5" customHeight="1">
      <c r="A16" s="1" t="s">
        <v>26</v>
      </c>
      <c r="B16" s="1"/>
      <c r="C16" s="1"/>
      <c r="D16" s="1"/>
      <c r="E16" s="1"/>
      <c r="F16" s="118"/>
      <c r="G16" s="1"/>
      <c r="H16" s="52">
        <f>'[2]BSheet'!$G$15/1000</f>
        <v>68614.17</v>
      </c>
      <c r="I16" s="1"/>
      <c r="J16" s="52">
        <v>66814</v>
      </c>
      <c r="L16" s="44"/>
    </row>
    <row r="17" spans="1:12" s="18" customFormat="1" ht="13.5" customHeight="1">
      <c r="A17" s="1" t="s">
        <v>57</v>
      </c>
      <c r="B17" s="1"/>
      <c r="C17" s="1"/>
      <c r="D17" s="1"/>
      <c r="E17" s="1"/>
      <c r="F17" s="118"/>
      <c r="G17" s="1"/>
      <c r="H17" s="52">
        <f>SUM('[2]BSheet'!$G$18:$G$20)/1000</f>
        <v>155195.5819989104</v>
      </c>
      <c r="I17" s="11"/>
      <c r="J17" s="52">
        <v>139136</v>
      </c>
      <c r="L17" s="44"/>
    </row>
    <row r="18" spans="1:12" s="18" customFormat="1" ht="13.5" customHeight="1">
      <c r="A18" s="7" t="s">
        <v>34</v>
      </c>
      <c r="B18" s="1"/>
      <c r="C18" s="1"/>
      <c r="D18" s="1"/>
      <c r="E18" s="1"/>
      <c r="F18" s="118"/>
      <c r="G18" s="1"/>
      <c r="H18" s="52">
        <f>'[2]BSheet'!$G$21/1000</f>
        <v>7424.254608300001</v>
      </c>
      <c r="I18" s="1"/>
      <c r="J18" s="53">
        <v>8506</v>
      </c>
      <c r="L18" s="44"/>
    </row>
    <row r="19" spans="1:10" s="18" customFormat="1" ht="18.75" customHeight="1">
      <c r="A19" s="7" t="s">
        <v>52</v>
      </c>
      <c r="B19" s="1"/>
      <c r="C19" s="1"/>
      <c r="D19" s="1"/>
      <c r="E19" s="1"/>
      <c r="F19" s="118"/>
      <c r="G19" s="1"/>
      <c r="H19" s="54">
        <f>SUM(H15:H18)</f>
        <v>257776.7486072104</v>
      </c>
      <c r="I19" s="1"/>
      <c r="J19" s="54">
        <f>SUM(J15:J18)</f>
        <v>239652</v>
      </c>
    </row>
    <row r="20" spans="1:10" s="18" customFormat="1" ht="7.5" customHeight="1">
      <c r="A20" s="7"/>
      <c r="B20" s="1"/>
      <c r="C20" s="1"/>
      <c r="D20" s="1"/>
      <c r="E20" s="1"/>
      <c r="F20" s="1"/>
      <c r="G20" s="1"/>
      <c r="H20" s="64"/>
      <c r="I20" s="11"/>
      <c r="J20" s="64"/>
    </row>
    <row r="21" spans="1:10" s="18" customFormat="1" ht="13.5" customHeight="1">
      <c r="A21" s="9" t="s">
        <v>15</v>
      </c>
      <c r="B21" s="55"/>
      <c r="C21" s="1"/>
      <c r="D21" s="1"/>
      <c r="E21" s="1"/>
      <c r="F21" s="1"/>
      <c r="G21" s="1"/>
      <c r="H21" s="116"/>
      <c r="I21" s="11"/>
      <c r="J21" s="116"/>
    </row>
    <row r="22" spans="1:12" s="18" customFormat="1" ht="13.5" customHeight="1">
      <c r="A22" s="1" t="s">
        <v>3</v>
      </c>
      <c r="B22" s="1"/>
      <c r="C22" s="1"/>
      <c r="D22" s="1"/>
      <c r="E22" s="1"/>
      <c r="F22" s="1"/>
      <c r="G22" s="1"/>
      <c r="H22" s="57">
        <f>'[2]BSheet'!$G$28/1000</f>
        <v>1722.356</v>
      </c>
      <c r="I22" s="56"/>
      <c r="J22" s="57">
        <v>1515</v>
      </c>
      <c r="L22" s="44"/>
    </row>
    <row r="23" spans="1:12" s="18" customFormat="1" ht="13.5" customHeight="1">
      <c r="A23" s="1" t="s">
        <v>35</v>
      </c>
      <c r="B23" s="58"/>
      <c r="C23" s="1"/>
      <c r="D23" s="1"/>
      <c r="E23" s="1"/>
      <c r="F23" s="1"/>
      <c r="G23" s="1"/>
      <c r="H23" s="57">
        <f>'[2]BSheet'!$G$29/1000</f>
        <v>13558.2878</v>
      </c>
      <c r="I23" s="56"/>
      <c r="J23" s="57">
        <v>18356</v>
      </c>
      <c r="L23" s="44"/>
    </row>
    <row r="24" spans="1:12" s="18" customFormat="1" ht="13.5" customHeight="1">
      <c r="A24" s="1" t="s">
        <v>65</v>
      </c>
      <c r="B24" s="58"/>
      <c r="C24" s="1"/>
      <c r="D24" s="1"/>
      <c r="E24" s="1"/>
      <c r="F24" s="1"/>
      <c r="G24" s="1"/>
      <c r="H24" s="57">
        <f>'[2]BSheet'!$G$30/1000</f>
        <v>24892.5</v>
      </c>
      <c r="I24" s="56"/>
      <c r="J24" s="57">
        <v>27627</v>
      </c>
      <c r="L24" s="44"/>
    </row>
    <row r="25" spans="1:12" s="18" customFormat="1" ht="13.5" customHeight="1">
      <c r="A25" s="142" t="s">
        <v>80</v>
      </c>
      <c r="B25" s="58"/>
      <c r="C25" s="1"/>
      <c r="D25" s="1"/>
      <c r="E25" s="1"/>
      <c r="F25" s="1"/>
      <c r="G25" s="1"/>
      <c r="H25" s="57">
        <f>'[2]BSheet'!$G$32/1000</f>
        <v>980.681</v>
      </c>
      <c r="I25" s="56"/>
      <c r="J25" s="57">
        <v>1624</v>
      </c>
      <c r="L25" s="44"/>
    </row>
    <row r="26" spans="1:12" s="18" customFormat="1" ht="13.5" customHeight="1">
      <c r="A26" s="1" t="s">
        <v>66</v>
      </c>
      <c r="B26" s="58"/>
      <c r="C26" s="1"/>
      <c r="D26" s="1"/>
      <c r="E26" s="1"/>
      <c r="F26" s="1"/>
      <c r="G26" s="1"/>
      <c r="H26" s="57">
        <f>'[2]BSheet'!$G$33/1000</f>
        <v>178911.205</v>
      </c>
      <c r="I26" s="56"/>
      <c r="J26" s="57">
        <v>181704</v>
      </c>
      <c r="L26" s="44"/>
    </row>
    <row r="27" spans="1:12" s="18" customFormat="1" ht="13.5" customHeight="1">
      <c r="A27" s="1" t="s">
        <v>67</v>
      </c>
      <c r="B27" s="58"/>
      <c r="C27" s="1"/>
      <c r="D27" s="1"/>
      <c r="E27" s="1"/>
      <c r="F27" s="1"/>
      <c r="G27" s="1"/>
      <c r="H27" s="57">
        <f>'[2]BSheet'!$G$34/1000</f>
        <v>155.061</v>
      </c>
      <c r="I27" s="56"/>
      <c r="J27" s="57">
        <v>106</v>
      </c>
      <c r="L27" s="44"/>
    </row>
    <row r="28" spans="1:12" s="18" customFormat="1" ht="13.5" customHeight="1">
      <c r="A28" s="1" t="s">
        <v>40</v>
      </c>
      <c r="B28" s="58"/>
      <c r="C28" s="1"/>
      <c r="D28" s="1"/>
      <c r="E28" s="1"/>
      <c r="F28" s="1"/>
      <c r="G28" s="1"/>
      <c r="H28" s="57">
        <f>'[2]BSheet'!$G$38/1000</f>
        <v>0</v>
      </c>
      <c r="I28" s="56"/>
      <c r="J28" s="57">
        <v>78</v>
      </c>
      <c r="L28" s="44"/>
    </row>
    <row r="29" spans="1:12" s="18" customFormat="1" ht="13.5" customHeight="1">
      <c r="A29" s="55" t="s">
        <v>36</v>
      </c>
      <c r="B29" s="1"/>
      <c r="C29" s="55"/>
      <c r="D29" s="1"/>
      <c r="E29" s="1"/>
      <c r="F29" s="1"/>
      <c r="G29" s="1"/>
      <c r="H29" s="57">
        <f>'[2]BSheet'!$G$39/1000</f>
        <v>1375.688</v>
      </c>
      <c r="I29" s="56"/>
      <c r="J29" s="59">
        <v>629</v>
      </c>
      <c r="L29" s="44"/>
    </row>
    <row r="30" spans="1:10" s="18" customFormat="1" ht="18.75" customHeight="1">
      <c r="A30" s="7" t="s">
        <v>53</v>
      </c>
      <c r="B30" s="1"/>
      <c r="C30" s="1"/>
      <c r="D30" s="1"/>
      <c r="E30" s="1"/>
      <c r="F30" s="1"/>
      <c r="G30" s="1"/>
      <c r="H30" s="54">
        <f>SUM(H22:H29)</f>
        <v>221595.77879999997</v>
      </c>
      <c r="I30" s="1"/>
      <c r="J30" s="54">
        <f>SUM(J22:J29)</f>
        <v>231639</v>
      </c>
    </row>
    <row r="31" spans="1:10" s="18" customFormat="1" ht="6" customHeight="1">
      <c r="A31" s="2"/>
      <c r="B31" s="1"/>
      <c r="C31" s="1"/>
      <c r="D31" s="1"/>
      <c r="E31" s="1"/>
      <c r="F31" s="1"/>
      <c r="G31" s="1"/>
      <c r="H31" s="60"/>
      <c r="I31" s="1"/>
      <c r="J31" s="60"/>
    </row>
    <row r="32" spans="1:11" s="18" customFormat="1" ht="13.5" customHeight="1" thickBot="1">
      <c r="A32" s="9" t="s">
        <v>11</v>
      </c>
      <c r="B32" s="1"/>
      <c r="C32" s="1"/>
      <c r="D32" s="1"/>
      <c r="E32" s="1"/>
      <c r="F32" s="1"/>
      <c r="G32" s="1"/>
      <c r="H32" s="61">
        <f>+H19+H30</f>
        <v>479372.5274072104</v>
      </c>
      <c r="I32" s="62"/>
      <c r="J32" s="61">
        <f>+J19+J30</f>
        <v>471291</v>
      </c>
      <c r="K32" s="16"/>
    </row>
    <row r="33" spans="1:10" s="18" customFormat="1" ht="13.5" customHeight="1" thickTop="1">
      <c r="A33" s="2"/>
      <c r="B33" s="1"/>
      <c r="C33" s="1"/>
      <c r="D33" s="1"/>
      <c r="E33" s="1"/>
      <c r="F33" s="1"/>
      <c r="G33" s="1"/>
      <c r="H33" s="60"/>
      <c r="I33" s="1"/>
      <c r="J33" s="60"/>
    </row>
    <row r="34" spans="1:10" s="18" customFormat="1" ht="13.5" customHeight="1">
      <c r="A34" s="9" t="s">
        <v>12</v>
      </c>
      <c r="B34" s="1"/>
      <c r="C34" s="1"/>
      <c r="D34" s="1"/>
      <c r="E34" s="1"/>
      <c r="F34" s="1"/>
      <c r="G34" s="1"/>
      <c r="H34" s="39"/>
      <c r="I34" s="1"/>
      <c r="J34" s="39"/>
    </row>
    <row r="35" spans="1:10" s="18" customFormat="1" ht="13.5" customHeight="1">
      <c r="A35" s="1" t="s">
        <v>38</v>
      </c>
      <c r="B35" s="1"/>
      <c r="C35" s="1"/>
      <c r="D35" s="1"/>
      <c r="E35" s="1"/>
      <c r="F35" s="1"/>
      <c r="G35" s="1"/>
      <c r="H35" s="63">
        <f>'[2]BSheet'!$G$50/1000</f>
        <v>473691.76561</v>
      </c>
      <c r="I35" s="1"/>
      <c r="J35" s="63">
        <v>473692</v>
      </c>
    </row>
    <row r="36" spans="1:10" s="18" customFormat="1" ht="13.5" customHeight="1">
      <c r="A36" s="1" t="s">
        <v>54</v>
      </c>
      <c r="B36" s="1"/>
      <c r="C36" s="1"/>
      <c r="D36" s="1"/>
      <c r="E36" s="1"/>
      <c r="F36" s="1"/>
      <c r="G36" s="1"/>
      <c r="H36" s="63">
        <f>SUM('[2]BSheet'!$G$51,'[2]BSheet'!$G$52,'[2]BSheet'!$G$53,'[2]BSheet'!$G$54)/1000</f>
        <v>-390594.5781611514</v>
      </c>
      <c r="I36" s="1"/>
      <c r="J36" s="63">
        <v>-386261</v>
      </c>
    </row>
    <row r="37" spans="1:10" s="18" customFormat="1" ht="13.5" customHeight="1">
      <c r="A37" s="1" t="s">
        <v>101</v>
      </c>
      <c r="B37" s="1"/>
      <c r="C37" s="1"/>
      <c r="D37" s="1"/>
      <c r="E37" s="1"/>
      <c r="F37" s="1"/>
      <c r="G37" s="1"/>
      <c r="H37" s="64">
        <f>SUM(H35:H36)</f>
        <v>83097.18744884862</v>
      </c>
      <c r="I37" s="1"/>
      <c r="J37" s="64">
        <f>SUM(J35:J36)</f>
        <v>87431</v>
      </c>
    </row>
    <row r="38" spans="1:10" s="18" customFormat="1" ht="5.25" customHeight="1">
      <c r="A38" s="1"/>
      <c r="B38" s="1"/>
      <c r="C38" s="1"/>
      <c r="D38" s="1"/>
      <c r="E38" s="1"/>
      <c r="F38" s="1"/>
      <c r="G38" s="1"/>
      <c r="H38" s="60"/>
      <c r="I38" s="1"/>
      <c r="J38" s="60"/>
    </row>
    <row r="39" spans="1:11" s="18" customFormat="1" ht="13.5" customHeight="1">
      <c r="A39" s="1" t="s">
        <v>115</v>
      </c>
      <c r="B39" s="1"/>
      <c r="C39" s="1"/>
      <c r="D39" s="1"/>
      <c r="E39" s="1"/>
      <c r="F39" s="1"/>
      <c r="G39" s="1"/>
      <c r="H39" s="63">
        <f>'[2]BSheet'!$G$56/1000</f>
        <v>8269.3751583618</v>
      </c>
      <c r="I39" s="1"/>
      <c r="J39" s="63">
        <v>8736</v>
      </c>
      <c r="K39" s="44"/>
    </row>
    <row r="40" spans="1:10" s="18" customFormat="1" ht="13.5" customHeight="1">
      <c r="A40" s="9" t="s">
        <v>16</v>
      </c>
      <c r="B40" s="1"/>
      <c r="C40" s="1"/>
      <c r="D40" s="1"/>
      <c r="E40" s="1"/>
      <c r="F40" s="1"/>
      <c r="G40" s="1"/>
      <c r="H40" s="64">
        <f>SUM(H37:H39)</f>
        <v>91366.56260721042</v>
      </c>
      <c r="I40" s="1"/>
      <c r="J40" s="64">
        <f>SUM(J37:J39)</f>
        <v>96167</v>
      </c>
    </row>
    <row r="41" spans="1:10" s="18" customFormat="1" ht="6.75" customHeight="1">
      <c r="A41" s="2"/>
      <c r="B41" s="1"/>
      <c r="C41" s="1"/>
      <c r="D41" s="1"/>
      <c r="E41" s="1"/>
      <c r="F41" s="1"/>
      <c r="G41" s="1"/>
      <c r="H41" s="65"/>
      <c r="I41" s="11"/>
      <c r="J41" s="65"/>
    </row>
    <row r="42" spans="1:10" s="18" customFormat="1" ht="13.5" customHeight="1">
      <c r="A42" s="9" t="s">
        <v>98</v>
      </c>
      <c r="B42" s="1"/>
      <c r="C42" s="1"/>
      <c r="D42" s="1"/>
      <c r="E42" s="1"/>
      <c r="F42" s="1"/>
      <c r="G42" s="1"/>
      <c r="H42" s="66"/>
      <c r="I42" s="1"/>
      <c r="J42" s="66"/>
    </row>
    <row r="43" spans="1:12" s="18" customFormat="1" ht="13.5" customHeight="1">
      <c r="A43" s="1" t="s">
        <v>89</v>
      </c>
      <c r="B43" s="1"/>
      <c r="C43" s="1"/>
      <c r="D43" s="1"/>
      <c r="E43" s="1"/>
      <c r="F43" s="1"/>
      <c r="G43" s="1"/>
      <c r="H43" s="106">
        <f>'[2]BSheet'!$G$64/1000</f>
        <v>3586</v>
      </c>
      <c r="I43" s="1"/>
      <c r="J43" s="51">
        <v>4660</v>
      </c>
      <c r="L43" s="44"/>
    </row>
    <row r="44" spans="1:12" s="18" customFormat="1" ht="13.5" customHeight="1">
      <c r="A44" s="1" t="s">
        <v>69</v>
      </c>
      <c r="B44" s="1"/>
      <c r="C44" s="1"/>
      <c r="D44" s="1"/>
      <c r="E44" s="1"/>
      <c r="F44" s="1"/>
      <c r="G44" s="1"/>
      <c r="H44" s="122">
        <f>'[2]BSheet'!$G$65/1000</f>
        <v>3948.934</v>
      </c>
      <c r="I44" s="1"/>
      <c r="J44" s="52">
        <v>5132</v>
      </c>
      <c r="L44" s="44"/>
    </row>
    <row r="45" spans="1:12" s="18" customFormat="1" ht="13.5" customHeight="1">
      <c r="A45" s="1" t="s">
        <v>70</v>
      </c>
      <c r="B45" s="1"/>
      <c r="C45" s="1"/>
      <c r="D45" s="1"/>
      <c r="E45" s="1"/>
      <c r="F45" s="1"/>
      <c r="G45" s="1"/>
      <c r="H45" s="122">
        <f>'[2]BSheet'!$G$66/1000</f>
        <v>3172.279</v>
      </c>
      <c r="I45" s="1"/>
      <c r="J45" s="52">
        <v>4122</v>
      </c>
      <c r="L45" s="44"/>
    </row>
    <row r="46" spans="1:12" s="18" customFormat="1" ht="13.5" customHeight="1">
      <c r="A46" s="1" t="s">
        <v>71</v>
      </c>
      <c r="B46" s="1"/>
      <c r="C46" s="1"/>
      <c r="D46" s="1"/>
      <c r="E46" s="1"/>
      <c r="F46" s="1"/>
      <c r="G46" s="1"/>
      <c r="H46" s="122">
        <f>'[2]BSheet'!$G$63/1000</f>
        <v>10255.05</v>
      </c>
      <c r="I46" s="1"/>
      <c r="J46" s="52">
        <v>10093</v>
      </c>
      <c r="L46" s="44"/>
    </row>
    <row r="47" spans="1:12" s="18" customFormat="1" ht="13.5" customHeight="1">
      <c r="A47" s="1" t="s">
        <v>72</v>
      </c>
      <c r="B47" s="1"/>
      <c r="C47" s="1"/>
      <c r="D47" s="1"/>
      <c r="E47" s="1"/>
      <c r="F47" s="1"/>
      <c r="G47" s="1"/>
      <c r="H47" s="122">
        <f>'[2]BSheet'!$G$67/1000</f>
        <v>104.63143667052567</v>
      </c>
      <c r="I47" s="1"/>
      <c r="J47" s="52">
        <v>123</v>
      </c>
      <c r="L47" s="44"/>
    </row>
    <row r="48" spans="1:12" s="18" customFormat="1" ht="13.5" customHeight="1">
      <c r="A48" s="1" t="s">
        <v>63</v>
      </c>
      <c r="B48" s="1"/>
      <c r="C48" s="1"/>
      <c r="D48" s="1"/>
      <c r="E48" s="1"/>
      <c r="F48" s="1"/>
      <c r="G48" s="1"/>
      <c r="H48" s="122">
        <f>'[2]BSheet'!$G$68/1000</f>
        <v>123000</v>
      </c>
      <c r="I48" s="1"/>
      <c r="J48" s="52">
        <v>123000</v>
      </c>
      <c r="L48" s="44"/>
    </row>
    <row r="49" spans="1:10" s="18" customFormat="1" ht="18.75" customHeight="1">
      <c r="A49" s="7" t="s">
        <v>55</v>
      </c>
      <c r="B49" s="1"/>
      <c r="C49" s="55"/>
      <c r="D49" s="1"/>
      <c r="E49" s="1"/>
      <c r="F49" s="1"/>
      <c r="G49" s="1"/>
      <c r="H49" s="54">
        <f>SUM(H43:H48)</f>
        <v>144066.89443667053</v>
      </c>
      <c r="I49" s="1"/>
      <c r="J49" s="54">
        <f>SUM(J43:J48)</f>
        <v>147130</v>
      </c>
    </row>
    <row r="50" spans="1:10" s="18" customFormat="1" ht="7.5" customHeight="1">
      <c r="A50" s="7"/>
      <c r="B50" s="1"/>
      <c r="C50" s="55"/>
      <c r="D50" s="1"/>
      <c r="E50" s="1"/>
      <c r="F50" s="1"/>
      <c r="G50" s="1"/>
      <c r="H50" s="60"/>
      <c r="I50" s="11"/>
      <c r="J50" s="64"/>
    </row>
    <row r="51" spans="1:10" s="18" customFormat="1" ht="13.5" customHeight="1">
      <c r="A51" s="9" t="s">
        <v>17</v>
      </c>
      <c r="B51" s="55"/>
      <c r="C51" s="1"/>
      <c r="D51" s="1"/>
      <c r="E51" s="1"/>
      <c r="F51" s="1"/>
      <c r="G51" s="1"/>
      <c r="H51" s="116"/>
      <c r="I51" s="1"/>
      <c r="J51" s="116"/>
    </row>
    <row r="52" spans="1:12" s="18" customFormat="1" ht="13.5" customHeight="1">
      <c r="A52" s="1" t="s">
        <v>37</v>
      </c>
      <c r="B52" s="1"/>
      <c r="C52" s="1"/>
      <c r="D52" s="1"/>
      <c r="E52" s="1"/>
      <c r="F52" s="1"/>
      <c r="G52" s="1"/>
      <c r="H52" s="122">
        <f>'[2]BSheet'!$G$75/1000</f>
        <v>29551.161</v>
      </c>
      <c r="I52" s="1"/>
      <c r="J52" s="52">
        <v>33510</v>
      </c>
      <c r="L52" s="44"/>
    </row>
    <row r="53" spans="1:12" s="18" customFormat="1" ht="13.5" customHeight="1">
      <c r="A53" s="1" t="s">
        <v>68</v>
      </c>
      <c r="B53" s="1"/>
      <c r="C53" s="1"/>
      <c r="D53" s="1"/>
      <c r="E53" s="1"/>
      <c r="F53" s="1"/>
      <c r="G53" s="1"/>
      <c r="H53" s="122">
        <f>'[2]BSheet'!$G$76/1000</f>
        <v>48464.657230000004</v>
      </c>
      <c r="I53" s="1"/>
      <c r="J53" s="52">
        <v>57235</v>
      </c>
      <c r="L53" s="44"/>
    </row>
    <row r="54" spans="1:12" s="18" customFormat="1" ht="13.5" customHeight="1">
      <c r="A54" s="1" t="s">
        <v>70</v>
      </c>
      <c r="B54" s="1"/>
      <c r="C54" s="1"/>
      <c r="D54" s="1"/>
      <c r="E54" s="1"/>
      <c r="F54" s="1"/>
      <c r="G54" s="1"/>
      <c r="H54" s="122">
        <v>0</v>
      </c>
      <c r="I54" s="1"/>
      <c r="J54" s="52">
        <v>384</v>
      </c>
      <c r="L54" s="44"/>
    </row>
    <row r="55" spans="1:12" s="18" customFormat="1" ht="13.5" customHeight="1">
      <c r="A55" s="1" t="s">
        <v>71</v>
      </c>
      <c r="B55" s="1"/>
      <c r="C55" s="1"/>
      <c r="D55" s="1"/>
      <c r="E55" s="1"/>
      <c r="F55" s="1"/>
      <c r="G55" s="1"/>
      <c r="H55" s="122">
        <f>'[2]BSheet'!$G$79/1000</f>
        <v>213.565</v>
      </c>
      <c r="I55" s="1"/>
      <c r="J55" s="52">
        <v>0</v>
      </c>
      <c r="L55" s="44"/>
    </row>
    <row r="56" spans="1:12" s="18" customFormat="1" ht="13.5" customHeight="1">
      <c r="A56" s="1" t="s">
        <v>72</v>
      </c>
      <c r="B56" s="1"/>
      <c r="C56" s="1"/>
      <c r="D56" s="1"/>
      <c r="E56" s="1"/>
      <c r="F56" s="1"/>
      <c r="G56" s="1"/>
      <c r="H56" s="122">
        <f>'[2]BSheet'!$G$84/1000</f>
        <v>44.55056332947436</v>
      </c>
      <c r="I56" s="1"/>
      <c r="J56" s="52">
        <v>48</v>
      </c>
      <c r="L56" s="44"/>
    </row>
    <row r="57" spans="1:12" s="18" customFormat="1" ht="13.5" customHeight="1">
      <c r="A57" s="1" t="s">
        <v>63</v>
      </c>
      <c r="B57" s="1"/>
      <c r="C57" s="1"/>
      <c r="D57" s="1"/>
      <c r="E57" s="1"/>
      <c r="F57" s="1"/>
      <c r="G57" s="1"/>
      <c r="H57" s="52">
        <f>SUM('[2]BSheet'!$G$85:$G$86)/1000</f>
        <v>162911.025</v>
      </c>
      <c r="I57" s="1"/>
      <c r="J57" s="52">
        <v>134612</v>
      </c>
      <c r="L57" s="44"/>
    </row>
    <row r="58" spans="1:12" s="18" customFormat="1" ht="13.5" customHeight="1">
      <c r="A58" s="1" t="s">
        <v>73</v>
      </c>
      <c r="B58" s="1"/>
      <c r="C58" s="1"/>
      <c r="D58" s="1"/>
      <c r="E58" s="1"/>
      <c r="F58" s="1"/>
      <c r="G58" s="1"/>
      <c r="H58" s="122">
        <f>'[2]BSheet'!$G$87/1000</f>
        <v>2754.112</v>
      </c>
      <c r="I58" s="1"/>
      <c r="J58" s="52">
        <v>2205</v>
      </c>
      <c r="L58" s="44"/>
    </row>
    <row r="59" spans="1:10" s="18" customFormat="1" ht="18.75" customHeight="1">
      <c r="A59" s="7" t="s">
        <v>56</v>
      </c>
      <c r="B59" s="1"/>
      <c r="C59" s="1"/>
      <c r="D59" s="1"/>
      <c r="E59" s="1"/>
      <c r="F59" s="1"/>
      <c r="G59" s="1"/>
      <c r="H59" s="54">
        <f>SUM(H52:H58)</f>
        <v>243939.07079332948</v>
      </c>
      <c r="I59" s="1"/>
      <c r="J59" s="54">
        <f>SUM(J52:J58)</f>
        <v>227994</v>
      </c>
    </row>
    <row r="60" spans="1:10" s="18" customFormat="1" ht="5.25" customHeight="1">
      <c r="A60" s="2"/>
      <c r="B60" s="1"/>
      <c r="C60" s="1"/>
      <c r="D60" s="1"/>
      <c r="E60" s="1"/>
      <c r="F60" s="1"/>
      <c r="G60" s="1"/>
      <c r="H60" s="60"/>
      <c r="I60" s="1"/>
      <c r="J60" s="60"/>
    </row>
    <row r="61" spans="1:10" s="18" customFormat="1" ht="13.5" customHeight="1">
      <c r="A61" s="9" t="s">
        <v>58</v>
      </c>
      <c r="B61" s="1"/>
      <c r="C61" s="1"/>
      <c r="D61" s="1"/>
      <c r="E61" s="1"/>
      <c r="F61" s="1"/>
      <c r="G61" s="1"/>
      <c r="H61" s="60">
        <f>+H49+H59</f>
        <v>388005.96523</v>
      </c>
      <c r="I61" s="11"/>
      <c r="J61" s="60">
        <f>+J49+J59</f>
        <v>375124</v>
      </c>
    </row>
    <row r="62" spans="1:10" s="18" customFormat="1" ht="5.25" customHeight="1">
      <c r="A62" s="2"/>
      <c r="B62" s="1"/>
      <c r="C62" s="1"/>
      <c r="D62" s="1"/>
      <c r="E62" s="1"/>
      <c r="F62" s="1"/>
      <c r="G62" s="1"/>
      <c r="H62" s="60"/>
      <c r="I62" s="1"/>
      <c r="J62" s="60"/>
    </row>
    <row r="63" spans="1:10" s="18" customFormat="1" ht="19.5" customHeight="1" thickBot="1">
      <c r="A63" s="9" t="s">
        <v>12</v>
      </c>
      <c r="B63" s="1"/>
      <c r="C63" s="1"/>
      <c r="D63" s="1"/>
      <c r="E63" s="1"/>
      <c r="F63" s="1"/>
      <c r="G63" s="1"/>
      <c r="H63" s="67">
        <f>+H40+H61</f>
        <v>479372.5278372104</v>
      </c>
      <c r="I63" s="10"/>
      <c r="J63" s="67">
        <f>+J40+J61</f>
        <v>471291</v>
      </c>
    </row>
    <row r="64" spans="1:10" s="18" customFormat="1" ht="13.5" customHeight="1" thickTop="1">
      <c r="A64" s="9"/>
      <c r="B64" s="1"/>
      <c r="C64" s="1"/>
      <c r="D64" s="1"/>
      <c r="E64" s="1"/>
      <c r="F64" s="1"/>
      <c r="G64" s="1"/>
      <c r="H64" s="68"/>
      <c r="I64" s="10"/>
      <c r="J64" s="68"/>
    </row>
    <row r="65" spans="1:10" s="18" customFormat="1" ht="13.5" customHeight="1">
      <c r="A65" s="134" t="s">
        <v>47</v>
      </c>
      <c r="B65" s="1"/>
      <c r="C65" s="1"/>
      <c r="D65" s="1"/>
      <c r="E65" s="1"/>
      <c r="F65" s="1"/>
      <c r="G65" s="1"/>
      <c r="H65" s="69"/>
      <c r="I65" s="10"/>
      <c r="J65" s="68"/>
    </row>
    <row r="66" spans="1:10" s="18" customFormat="1" ht="13.5" customHeight="1" thickBot="1">
      <c r="A66" s="1"/>
      <c r="B66" s="134" t="s">
        <v>102</v>
      </c>
      <c r="C66" s="1"/>
      <c r="D66" s="1"/>
      <c r="E66" s="1"/>
      <c r="F66" s="1"/>
      <c r="G66" s="1"/>
      <c r="H66" s="124">
        <f>+H37/H35</f>
        <v>0.1754245977694791</v>
      </c>
      <c r="I66" s="108"/>
      <c r="J66" s="124">
        <f>+J37/J35</f>
        <v>0.1845735203465543</v>
      </c>
    </row>
    <row r="67" spans="1:10" s="18" customFormat="1" ht="13.5" customHeight="1" thickTop="1">
      <c r="A67" s="1"/>
      <c r="B67" s="134"/>
      <c r="C67" s="1"/>
      <c r="D67" s="1"/>
      <c r="E67" s="1"/>
      <c r="F67" s="1"/>
      <c r="G67" s="1"/>
      <c r="H67" s="141"/>
      <c r="I67" s="108"/>
      <c r="J67" s="141"/>
    </row>
    <row r="68" spans="1:10" s="18" customFormat="1" ht="13.5" customHeight="1">
      <c r="A68" s="174"/>
      <c r="B68" s="174"/>
      <c r="C68" s="174"/>
      <c r="D68" s="174"/>
      <c r="E68" s="174"/>
      <c r="F68" s="174"/>
      <c r="G68" s="174"/>
      <c r="H68" s="174"/>
      <c r="I68" s="174"/>
      <c r="J68" s="174"/>
    </row>
    <row r="69" spans="1:10" s="18" customFormat="1" ht="13.5" customHeight="1">
      <c r="A69" s="174"/>
      <c r="B69" s="174"/>
      <c r="C69" s="174"/>
      <c r="D69" s="174"/>
      <c r="E69" s="174"/>
      <c r="F69" s="174"/>
      <c r="G69" s="174"/>
      <c r="H69" s="174"/>
      <c r="I69" s="174"/>
      <c r="J69" s="174"/>
    </row>
    <row r="70" spans="1:10" s="18" customFormat="1" ht="13.5" customHeight="1">
      <c r="A70" s="175"/>
      <c r="B70" s="175"/>
      <c r="C70" s="175"/>
      <c r="D70" s="175"/>
      <c r="E70" s="175"/>
      <c r="F70" s="175"/>
      <c r="G70" s="175"/>
      <c r="H70" s="175"/>
      <c r="I70" s="175"/>
      <c r="J70" s="175"/>
    </row>
    <row r="71" spans="1:10" s="18" customFormat="1" ht="15">
      <c r="A71" s="2"/>
      <c r="B71" s="1"/>
      <c r="C71" s="1"/>
      <c r="D71" s="1"/>
      <c r="E71" s="1"/>
      <c r="F71" s="1"/>
      <c r="G71" s="1"/>
      <c r="H71" s="39"/>
      <c r="I71" s="1"/>
      <c r="J71" s="2"/>
    </row>
    <row r="72" spans="1:10" s="18" customFormat="1" ht="15">
      <c r="A72" s="2"/>
      <c r="B72" s="1"/>
      <c r="C72" s="1"/>
      <c r="D72" s="1"/>
      <c r="E72" s="1"/>
      <c r="F72" s="1"/>
      <c r="G72" s="1"/>
      <c r="H72" s="39"/>
      <c r="I72" s="1"/>
      <c r="J72" s="2"/>
    </row>
    <row r="73" spans="1:10" s="18" customFormat="1" ht="15">
      <c r="A73" s="2"/>
      <c r="B73" s="1"/>
      <c r="C73" s="1"/>
      <c r="D73" s="1"/>
      <c r="E73" s="1"/>
      <c r="F73" s="1"/>
      <c r="G73" s="1"/>
      <c r="H73" s="39"/>
      <c r="I73" s="1"/>
      <c r="J73" s="2"/>
    </row>
    <row r="74" spans="1:10" s="18" customFormat="1" ht="12.75">
      <c r="A74" s="28"/>
      <c r="H74" s="45">
        <f>+H32-H63</f>
        <v>-0.00043000001460313797</v>
      </c>
      <c r="J74" s="43">
        <f>+J32-J63</f>
        <v>0</v>
      </c>
    </row>
    <row r="75" spans="1:10" s="18" customFormat="1" ht="12.75">
      <c r="A75" s="28"/>
      <c r="H75" s="43"/>
      <c r="J75" s="28"/>
    </row>
    <row r="76" spans="1:10" s="18" customFormat="1" ht="12.75">
      <c r="A76" s="28"/>
      <c r="H76" s="45"/>
      <c r="I76" s="46"/>
      <c r="J76" s="45"/>
    </row>
    <row r="77" spans="1:10" s="18" customFormat="1" ht="12.75">
      <c r="A77" s="28"/>
      <c r="H77" s="43"/>
      <c r="J77" s="28"/>
    </row>
    <row r="78" spans="1:10" s="18" customFormat="1" ht="12.75">
      <c r="A78" s="28"/>
      <c r="H78" s="43"/>
      <c r="J78" s="28"/>
    </row>
    <row r="79" spans="1:10" s="18" customFormat="1" ht="12.75">
      <c r="A79" s="28"/>
      <c r="H79" s="43"/>
      <c r="J79" s="28"/>
    </row>
    <row r="80" spans="1:10" s="18" customFormat="1" ht="12.75">
      <c r="A80" s="28"/>
      <c r="H80" s="43"/>
      <c r="J80" s="28"/>
    </row>
    <row r="81" spans="1:10" s="18" customFormat="1" ht="12.75">
      <c r="A81" s="28"/>
      <c r="H81" s="43"/>
      <c r="J81" s="28"/>
    </row>
    <row r="82" spans="1:10" s="18" customFormat="1" ht="12.75">
      <c r="A82" s="28"/>
      <c r="H82" s="43"/>
      <c r="J82" s="28"/>
    </row>
    <row r="83" spans="1:10" s="18" customFormat="1" ht="12.75">
      <c r="A83" s="28"/>
      <c r="H83" s="43"/>
      <c r="J83" s="28"/>
    </row>
    <row r="84" spans="1:10" s="18" customFormat="1" ht="12.75">
      <c r="A84" s="28"/>
      <c r="H84" s="43"/>
      <c r="J84" s="28"/>
    </row>
    <row r="85" spans="1:10" s="18" customFormat="1" ht="12.75">
      <c r="A85" s="28"/>
      <c r="H85" s="43"/>
      <c r="J85" s="28"/>
    </row>
    <row r="86" spans="1:10" s="18" customFormat="1" ht="12.75">
      <c r="A86" s="28"/>
      <c r="H86" s="43"/>
      <c r="J86" s="28"/>
    </row>
    <row r="87" spans="1:10" s="18" customFormat="1" ht="12.75">
      <c r="A87" s="28"/>
      <c r="H87" s="43"/>
      <c r="J87" s="28"/>
    </row>
    <row r="88" spans="1:10" s="18" customFormat="1" ht="12.75">
      <c r="A88" s="28"/>
      <c r="H88" s="43"/>
      <c r="J88" s="28"/>
    </row>
    <row r="89" spans="1:10" s="18" customFormat="1" ht="12.75">
      <c r="A89" s="28"/>
      <c r="H89" s="43"/>
      <c r="J89" s="28"/>
    </row>
    <row r="90" spans="1:10" s="18" customFormat="1" ht="12.75">
      <c r="A90" s="28"/>
      <c r="H90" s="43"/>
      <c r="J90" s="28"/>
    </row>
    <row r="91" spans="1:10" s="18" customFormat="1" ht="12.75">
      <c r="A91" s="28"/>
      <c r="H91" s="43"/>
      <c r="J91" s="28"/>
    </row>
    <row r="92" spans="1:10" s="18" customFormat="1" ht="12.75">
      <c r="A92" s="28"/>
      <c r="H92" s="43"/>
      <c r="J92" s="28"/>
    </row>
    <row r="93" spans="1:10" s="18" customFormat="1" ht="12.75">
      <c r="A93" s="28"/>
      <c r="H93" s="43"/>
      <c r="J93" s="28"/>
    </row>
    <row r="94" spans="1:10" s="18" customFormat="1" ht="12.75">
      <c r="A94" s="28"/>
      <c r="H94" s="43"/>
      <c r="J94" s="28"/>
    </row>
    <row r="95" spans="1:10" s="18" customFormat="1" ht="12.75">
      <c r="A95" s="28"/>
      <c r="H95" s="43"/>
      <c r="J95" s="28"/>
    </row>
    <row r="96" spans="1:10" s="18" customFormat="1" ht="12.75">
      <c r="A96" s="28"/>
      <c r="H96" s="43"/>
      <c r="J96" s="28"/>
    </row>
    <row r="97" spans="1:10" s="18" customFormat="1" ht="12.75">
      <c r="A97" s="28"/>
      <c r="H97" s="43"/>
      <c r="J97" s="28"/>
    </row>
    <row r="98" spans="1:10" s="18" customFormat="1" ht="12.75">
      <c r="A98" s="28"/>
      <c r="H98" s="43"/>
      <c r="J98" s="28"/>
    </row>
    <row r="99" spans="1:10" s="18" customFormat="1" ht="12.75">
      <c r="A99" s="28"/>
      <c r="H99" s="43"/>
      <c r="J99" s="28"/>
    </row>
    <row r="100" spans="1:10" s="18" customFormat="1" ht="12.75">
      <c r="A100" s="28"/>
      <c r="H100" s="43"/>
      <c r="J100" s="28"/>
    </row>
  </sheetData>
  <mergeCells count="4">
    <mergeCell ref="A11:C11"/>
    <mergeCell ref="A68:J68"/>
    <mergeCell ref="A69:J69"/>
    <mergeCell ref="A70:J70"/>
  </mergeCells>
  <printOptions horizontalCentered="1"/>
  <pageMargins left="0.25" right="0.5" top="0.57" bottom="0.47" header="0" footer="0.25"/>
  <pageSetup firstPageNumber="2" useFirstPageNumber="1" fitToHeight="1" fitToWidth="1" horizontalDpi="600" verticalDpi="600" orientation="portrait" paperSize="9" scale="82" r:id="rId2"/>
  <headerFooter alignWithMargins="0">
    <oddFooter>&amp;C&amp;"Times New Roman,Regular"&amp;11&amp;P</oddFooter>
  </headerFooter>
  <drawing r:id="rId1"/>
</worksheet>
</file>

<file path=xl/worksheets/sheet3.xml><?xml version="1.0" encoding="utf-8"?>
<worksheet xmlns="http://schemas.openxmlformats.org/spreadsheetml/2006/main" xmlns:r="http://schemas.openxmlformats.org/officeDocument/2006/relationships">
  <dimension ref="A1:I69"/>
  <sheetViews>
    <sheetView workbookViewId="0" topLeftCell="A10">
      <selection activeCell="A1" sqref="A1"/>
    </sheetView>
  </sheetViews>
  <sheetFormatPr defaultColWidth="9.140625" defaultRowHeight="12.75"/>
  <cols>
    <col min="1" max="1" width="8.8515625" style="1" customWidth="1"/>
    <col min="2" max="2" width="44.8515625" style="1" customWidth="1"/>
    <col min="3" max="3" width="4.57421875" style="1" customWidth="1"/>
    <col min="4" max="4" width="13.140625" style="1" bestFit="1" customWidth="1"/>
    <col min="5" max="5" width="1.7109375" style="1" customWidth="1"/>
    <col min="6" max="6" width="13.140625" style="1" customWidth="1"/>
    <col min="7" max="16384" width="8.8515625" style="1" customWidth="1"/>
  </cols>
  <sheetData>
    <row r="1" ht="15.75">
      <c r="A1" s="38" t="s">
        <v>19</v>
      </c>
    </row>
    <row r="2" ht="15">
      <c r="A2" s="10"/>
    </row>
    <row r="3" ht="15.75">
      <c r="A3" s="135" t="str">
        <f>+' PL'!A3</f>
        <v>Interim  financial report  for  the  second quarter ended  31 July 2010</v>
      </c>
    </row>
    <row r="4" ht="15">
      <c r="A4" s="136" t="s">
        <v>46</v>
      </c>
    </row>
    <row r="5" ht="15">
      <c r="A5" s="10"/>
    </row>
    <row r="6" ht="15.75">
      <c r="A6" s="40" t="s">
        <v>106</v>
      </c>
    </row>
    <row r="7" ht="15">
      <c r="A7" s="10"/>
    </row>
    <row r="8" ht="15">
      <c r="B8" s="42"/>
    </row>
    <row r="9" spans="1:7" s="18" customFormat="1" ht="15">
      <c r="A9" s="1"/>
      <c r="B9" s="1"/>
      <c r="C9" s="1"/>
      <c r="D9" s="80" t="s">
        <v>110</v>
      </c>
      <c r="E9" s="9"/>
      <c r="F9" s="80" t="str">
        <f>+D9</f>
        <v>6 months </v>
      </c>
      <c r="G9" s="1"/>
    </row>
    <row r="10" spans="1:7" s="18" customFormat="1" ht="15">
      <c r="A10" s="1"/>
      <c r="B10" s="1"/>
      <c r="C10" s="1"/>
      <c r="D10" s="80" t="s">
        <v>39</v>
      </c>
      <c r="E10" s="9"/>
      <c r="F10" s="80" t="s">
        <v>39</v>
      </c>
      <c r="G10" s="1"/>
    </row>
    <row r="11" spans="1:7" s="18" customFormat="1" ht="15">
      <c r="A11" s="1"/>
      <c r="B11" s="1"/>
      <c r="C11" s="1"/>
      <c r="D11" s="121" t="s">
        <v>108</v>
      </c>
      <c r="E11" s="1"/>
      <c r="F11" s="121" t="s">
        <v>109</v>
      </c>
      <c r="G11" s="1"/>
    </row>
    <row r="12" spans="1:7" s="18" customFormat="1" ht="15">
      <c r="A12" s="1"/>
      <c r="B12" s="1"/>
      <c r="C12" s="1"/>
      <c r="D12" s="96" t="s">
        <v>0</v>
      </c>
      <c r="E12" s="1"/>
      <c r="F12" s="96" t="s">
        <v>0</v>
      </c>
      <c r="G12" s="1"/>
    </row>
    <row r="13" spans="1:7" s="18" customFormat="1" ht="15">
      <c r="A13" s="1"/>
      <c r="B13" s="1"/>
      <c r="C13" s="1"/>
      <c r="D13" s="1"/>
      <c r="E13" s="1"/>
      <c r="F13" s="1"/>
      <c r="G13" s="1"/>
    </row>
    <row r="14" spans="1:7" s="18" customFormat="1" ht="15">
      <c r="A14" s="1"/>
      <c r="B14" s="1"/>
      <c r="C14" s="1"/>
      <c r="D14" s="1"/>
      <c r="E14" s="1"/>
      <c r="F14" s="1"/>
      <c r="G14" s="11"/>
    </row>
    <row r="15" spans="1:7" s="18" customFormat="1" ht="15">
      <c r="A15" s="1" t="s">
        <v>84</v>
      </c>
      <c r="B15" s="1"/>
      <c r="C15" s="1"/>
      <c r="D15" s="76">
        <v>9540</v>
      </c>
      <c r="E15" s="76"/>
      <c r="F15" s="76">
        <v>-1073</v>
      </c>
      <c r="G15" s="11"/>
    </row>
    <row r="16" spans="1:7" s="18" customFormat="1" ht="15">
      <c r="A16" s="10"/>
      <c r="B16" s="1"/>
      <c r="C16" s="1"/>
      <c r="D16" s="76"/>
      <c r="E16" s="76"/>
      <c r="F16" s="76"/>
      <c r="G16" s="11"/>
    </row>
    <row r="17" spans="1:7" s="18" customFormat="1" ht="15">
      <c r="A17" s="1" t="s">
        <v>81</v>
      </c>
      <c r="B17" s="1"/>
      <c r="C17" s="1"/>
      <c r="D17" s="76">
        <v>-11989</v>
      </c>
      <c r="E17" s="76"/>
      <c r="F17" s="76">
        <v>15277</v>
      </c>
      <c r="G17" s="11"/>
    </row>
    <row r="18" spans="1:7" s="18" customFormat="1" ht="15">
      <c r="A18" s="1"/>
      <c r="B18" s="1"/>
      <c r="C18" s="1"/>
      <c r="D18" s="76"/>
      <c r="E18" s="76"/>
      <c r="F18" s="76"/>
      <c r="G18" s="11"/>
    </row>
    <row r="19" spans="1:7" s="18" customFormat="1" ht="15">
      <c r="A19" s="1" t="s">
        <v>85</v>
      </c>
      <c r="B19" s="1"/>
      <c r="C19" s="1"/>
      <c r="D19" s="76">
        <v>3472</v>
      </c>
      <c r="E19" s="95"/>
      <c r="F19" s="94">
        <v>-14609</v>
      </c>
      <c r="G19" s="11"/>
    </row>
    <row r="20" spans="1:7" s="18" customFormat="1" ht="15">
      <c r="A20" s="7"/>
      <c r="B20" s="1"/>
      <c r="C20" s="1"/>
      <c r="D20" s="95"/>
      <c r="E20" s="76"/>
      <c r="F20" s="95"/>
      <c r="G20" s="11"/>
    </row>
    <row r="21" spans="1:7" s="18" customFormat="1" ht="15">
      <c r="A21" s="7" t="s">
        <v>119</v>
      </c>
      <c r="B21" s="1"/>
      <c r="C21" s="1"/>
      <c r="D21" s="97">
        <f>SUM(D15:D20)</f>
        <v>1023</v>
      </c>
      <c r="E21" s="95"/>
      <c r="F21" s="97">
        <f>SUM(F15:F20)</f>
        <v>-405</v>
      </c>
      <c r="G21" s="95"/>
    </row>
    <row r="22" spans="1:7" s="18" customFormat="1" ht="15">
      <c r="A22" s="7"/>
      <c r="B22" s="1"/>
      <c r="C22" s="1"/>
      <c r="D22" s="95"/>
      <c r="E22" s="76"/>
      <c r="F22" s="95"/>
      <c r="G22" s="11"/>
    </row>
    <row r="23" spans="1:7" s="18" customFormat="1" ht="15">
      <c r="A23" s="1" t="s">
        <v>48</v>
      </c>
      <c r="B23" s="1"/>
      <c r="C23" s="1"/>
      <c r="D23" s="76">
        <f>'[1]Grp summary'!$H$119</f>
        <v>-14385</v>
      </c>
      <c r="E23" s="76"/>
      <c r="F23" s="76">
        <v>-14699</v>
      </c>
      <c r="G23" s="11"/>
    </row>
    <row r="24" spans="1:7" s="18" customFormat="1" ht="15">
      <c r="A24" s="1"/>
      <c r="B24" s="1"/>
      <c r="C24" s="1"/>
      <c r="D24" s="76"/>
      <c r="E24" s="76"/>
      <c r="F24" s="76"/>
      <c r="G24" s="11"/>
    </row>
    <row r="25" spans="1:7" s="18" customFormat="1" ht="15.75" thickBot="1">
      <c r="A25" s="1" t="s">
        <v>86</v>
      </c>
      <c r="B25" s="1"/>
      <c r="C25" s="1"/>
      <c r="D25" s="85">
        <f>SUM(D21:D24)</f>
        <v>-13362</v>
      </c>
      <c r="E25" s="76"/>
      <c r="F25" s="85">
        <f>SUM(F21:F24)</f>
        <v>-15104</v>
      </c>
      <c r="G25" s="95"/>
    </row>
    <row r="26" spans="1:7" s="18" customFormat="1" ht="15.75" thickTop="1">
      <c r="A26" s="10"/>
      <c r="B26" s="1"/>
      <c r="C26" s="1"/>
      <c r="D26" s="76"/>
      <c r="E26" s="95"/>
      <c r="F26" s="1"/>
      <c r="G26" s="11"/>
    </row>
    <row r="27" spans="1:7" s="18" customFormat="1" ht="15">
      <c r="A27" s="10"/>
      <c r="B27" s="1"/>
      <c r="C27" s="1"/>
      <c r="D27" s="76"/>
      <c r="E27" s="95"/>
      <c r="F27" s="1"/>
      <c r="G27" s="1"/>
    </row>
    <row r="28" spans="1:7" s="18" customFormat="1" ht="15">
      <c r="A28" s="10" t="s">
        <v>8</v>
      </c>
      <c r="B28" s="1"/>
      <c r="C28" s="1"/>
      <c r="D28" s="1"/>
      <c r="E28" s="95"/>
      <c r="F28" s="1"/>
      <c r="G28" s="1"/>
    </row>
    <row r="29" spans="1:7" s="18" customFormat="1" ht="15" hidden="1">
      <c r="A29" s="1" t="s">
        <v>8</v>
      </c>
      <c r="B29" s="1" t="s">
        <v>9</v>
      </c>
      <c r="C29" s="1"/>
      <c r="D29" s="1"/>
      <c r="E29" s="95"/>
      <c r="F29" s="1"/>
      <c r="G29" s="1"/>
    </row>
    <row r="30" spans="1:7" s="18" customFormat="1" ht="15" hidden="1">
      <c r="A30" s="1"/>
      <c r="B30" s="1" t="s">
        <v>10</v>
      </c>
      <c r="C30" s="1"/>
      <c r="D30" s="1"/>
      <c r="E30" s="95"/>
      <c r="F30" s="1"/>
      <c r="G30" s="1"/>
    </row>
    <row r="31" spans="1:7" s="18" customFormat="1" ht="15">
      <c r="A31" s="1" t="s">
        <v>87</v>
      </c>
      <c r="B31" s="1"/>
      <c r="C31" s="1"/>
      <c r="D31" s="1"/>
      <c r="E31" s="95"/>
      <c r="F31" s="1"/>
      <c r="G31" s="1"/>
    </row>
    <row r="32" spans="1:7" s="18" customFormat="1" ht="15">
      <c r="A32" s="1"/>
      <c r="B32" s="1"/>
      <c r="C32" s="1"/>
      <c r="D32" s="1"/>
      <c r="E32" s="95"/>
      <c r="F32" s="1"/>
      <c r="G32" s="1"/>
    </row>
    <row r="33" spans="1:7" s="18" customFormat="1" ht="15">
      <c r="A33" s="1"/>
      <c r="B33" s="1"/>
      <c r="C33" s="1"/>
      <c r="D33" s="39"/>
      <c r="E33" s="1"/>
      <c r="F33" s="39"/>
      <c r="G33" s="11"/>
    </row>
    <row r="34" spans="1:7" s="18" customFormat="1" ht="15">
      <c r="A34" s="1" t="s">
        <v>36</v>
      </c>
      <c r="B34" s="1"/>
      <c r="C34" s="1"/>
      <c r="D34" s="76">
        <f>'[3]Grp summary'!$H$128</f>
        <v>1376</v>
      </c>
      <c r="E34" s="95"/>
      <c r="F34" s="94">
        <v>656</v>
      </c>
      <c r="G34" s="94"/>
    </row>
    <row r="35" spans="1:7" s="18" customFormat="1" ht="15">
      <c r="A35" s="1" t="s">
        <v>40</v>
      </c>
      <c r="B35" s="1"/>
      <c r="C35" s="1"/>
      <c r="D35" s="76">
        <f>'[3]Grp summary'!$H$129</f>
        <v>0</v>
      </c>
      <c r="E35" s="95"/>
      <c r="F35" s="94">
        <v>78</v>
      </c>
      <c r="G35" s="94"/>
    </row>
    <row r="36" spans="1:7" s="18" customFormat="1" ht="15">
      <c r="A36" s="1" t="s">
        <v>49</v>
      </c>
      <c r="B36" s="1"/>
      <c r="C36" s="1"/>
      <c r="D36" s="123">
        <f>'[3]Grp summary'!$H$130</f>
        <v>-14738</v>
      </c>
      <c r="E36" s="95"/>
      <c r="F36" s="98">
        <v>-15760</v>
      </c>
      <c r="G36" s="94"/>
    </row>
    <row r="37" spans="1:7" s="18" customFormat="1" ht="15">
      <c r="A37" s="1"/>
      <c r="B37" s="1"/>
      <c r="C37" s="1"/>
      <c r="D37" s="99">
        <f>SUM(D34:D36)</f>
        <v>-13362</v>
      </c>
      <c r="E37" s="95"/>
      <c r="F37" s="99">
        <f>SUM(F34:F36)</f>
        <v>-15026</v>
      </c>
      <c r="G37" s="94"/>
    </row>
    <row r="38" spans="1:7" s="18" customFormat="1" ht="15">
      <c r="A38" s="1" t="s">
        <v>50</v>
      </c>
      <c r="B38" s="1"/>
      <c r="C38" s="1"/>
      <c r="D38" s="99">
        <f>'[3]Grp summary'!$H$133</f>
        <v>0</v>
      </c>
      <c r="E38" s="95"/>
      <c r="F38" s="99">
        <f>-F35</f>
        <v>-78</v>
      </c>
      <c r="G38" s="94"/>
    </row>
    <row r="39" spans="1:7" s="18" customFormat="1" ht="15.75" thickBot="1">
      <c r="A39" s="1"/>
      <c r="B39" s="1"/>
      <c r="C39" s="1"/>
      <c r="D39" s="100">
        <f>SUM(D37:D38)</f>
        <v>-13362</v>
      </c>
      <c r="E39" s="95"/>
      <c r="F39" s="100">
        <f>SUM(F37:F38)</f>
        <v>-15104</v>
      </c>
      <c r="G39" s="94"/>
    </row>
    <row r="40" spans="1:7" s="18" customFormat="1" ht="15.75" thickTop="1">
      <c r="A40" s="1"/>
      <c r="B40" s="1"/>
      <c r="C40" s="1"/>
      <c r="G40" s="11"/>
    </row>
    <row r="41" spans="1:7" s="18" customFormat="1" ht="15">
      <c r="A41" s="1"/>
      <c r="B41" s="1"/>
      <c r="C41" s="1"/>
      <c r="D41" s="94"/>
      <c r="E41" s="95"/>
      <c r="F41" s="94"/>
      <c r="G41" s="1"/>
    </row>
    <row r="42" spans="1:7" s="18" customFormat="1" ht="15">
      <c r="A42" s="1"/>
      <c r="B42" s="1"/>
      <c r="C42" s="1"/>
      <c r="D42" s="94"/>
      <c r="E42" s="95"/>
      <c r="F42" s="94"/>
      <c r="G42" s="1"/>
    </row>
    <row r="43" spans="4:6" ht="15">
      <c r="D43" s="94"/>
      <c r="E43" s="95"/>
      <c r="F43" s="94"/>
    </row>
    <row r="44" spans="4:6" ht="15">
      <c r="D44" s="94"/>
      <c r="E44" s="95"/>
      <c r="F44" s="94"/>
    </row>
    <row r="45" spans="4:6" ht="15">
      <c r="D45" s="94"/>
      <c r="E45" s="95"/>
      <c r="F45" s="94"/>
    </row>
    <row r="46" spans="4:6" ht="15">
      <c r="D46" s="94"/>
      <c r="E46" s="95"/>
      <c r="F46" s="94"/>
    </row>
    <row r="47" spans="4:6" ht="15">
      <c r="D47" s="94"/>
      <c r="E47" s="95"/>
      <c r="F47" s="94"/>
    </row>
    <row r="48" spans="4:6" ht="15">
      <c r="D48" s="94"/>
      <c r="E48" s="95"/>
      <c r="F48" s="94"/>
    </row>
    <row r="49" spans="4:6" ht="15">
      <c r="D49" s="94"/>
      <c r="E49" s="95"/>
      <c r="F49" s="94"/>
    </row>
    <row r="50" spans="4:6" ht="15">
      <c r="D50" s="94"/>
      <c r="E50" s="95"/>
      <c r="F50" s="94"/>
    </row>
    <row r="51" spans="4:6" ht="15">
      <c r="D51" s="94"/>
      <c r="E51" s="95"/>
      <c r="F51" s="94"/>
    </row>
    <row r="53" spans="1:6" ht="15">
      <c r="A53" s="79"/>
      <c r="B53" s="79"/>
      <c r="C53" s="79"/>
      <c r="D53" s="79"/>
      <c r="E53" s="79"/>
      <c r="F53" s="79"/>
    </row>
    <row r="54" spans="1:9" ht="15">
      <c r="A54" s="171"/>
      <c r="B54" s="171"/>
      <c r="C54" s="171"/>
      <c r="D54" s="171"/>
      <c r="E54" s="171"/>
      <c r="F54" s="171"/>
      <c r="G54" s="171"/>
      <c r="H54" s="171"/>
      <c r="I54" s="171"/>
    </row>
    <row r="55" spans="1:9" ht="15">
      <c r="A55" s="25"/>
      <c r="B55" s="23"/>
      <c r="C55" s="23"/>
      <c r="D55" s="23"/>
      <c r="E55" s="23"/>
      <c r="F55" s="23"/>
      <c r="G55" s="23"/>
      <c r="H55" s="23"/>
      <c r="I55" s="23"/>
    </row>
    <row r="57" ht="15">
      <c r="E57" s="95"/>
    </row>
    <row r="58" ht="15">
      <c r="E58" s="95"/>
    </row>
    <row r="59" spans="4:6" ht="15">
      <c r="D59" s="125">
        <f>+D25-D39</f>
        <v>0</v>
      </c>
      <c r="E59" s="126"/>
      <c r="F59" s="125">
        <f>+F25-F39</f>
        <v>0</v>
      </c>
    </row>
    <row r="60" spans="4:5" ht="15">
      <c r="D60" s="76">
        <f>+D34+D35-' BS'!H28-' BS'!H29</f>
        <v>0.31199999999989814</v>
      </c>
      <c r="E60" s="95"/>
    </row>
    <row r="61" ht="15">
      <c r="E61" s="95"/>
    </row>
    <row r="62" ht="15">
      <c r="E62" s="95"/>
    </row>
    <row r="63" ht="15">
      <c r="E63" s="95"/>
    </row>
    <row r="64" ht="15">
      <c r="E64" s="95"/>
    </row>
    <row r="65" ht="15">
      <c r="E65" s="95"/>
    </row>
    <row r="66" ht="15">
      <c r="E66" s="95"/>
    </row>
    <row r="67" ht="15">
      <c r="E67" s="11"/>
    </row>
    <row r="68" ht="15">
      <c r="E68" s="11"/>
    </row>
    <row r="69" ht="15">
      <c r="E69" s="11"/>
    </row>
  </sheetData>
  <mergeCells count="1">
    <mergeCell ref="A54:I54"/>
  </mergeCells>
  <printOptions horizontalCentered="1"/>
  <pageMargins left="0" right="0" top="0.75" bottom="0.17" header="0" footer="0.25"/>
  <pageSetup horizontalDpi="600" verticalDpi="600" orientation="portrait" paperSize="9" scale="90" r:id="rId2"/>
  <headerFooter alignWithMargins="0">
    <oddFooter>&amp;C&amp;"Times New Roman,Regular"&amp;11 4</oddFooter>
  </headerFooter>
  <drawing r:id="rId1"/>
</worksheet>
</file>

<file path=xl/worksheets/sheet4.xml><?xml version="1.0" encoding="utf-8"?>
<worksheet xmlns="http://schemas.openxmlformats.org/spreadsheetml/2006/main" xmlns:r="http://schemas.openxmlformats.org/officeDocument/2006/relationships">
  <dimension ref="A1:S73"/>
  <sheetViews>
    <sheetView workbookViewId="0" topLeftCell="A19">
      <selection activeCell="M52" sqref="M52"/>
    </sheetView>
  </sheetViews>
  <sheetFormatPr defaultColWidth="9.140625" defaultRowHeight="12.75"/>
  <cols>
    <col min="1" max="1" width="10.7109375" style="1" customWidth="1"/>
    <col min="2" max="2" width="8.8515625" style="1" customWidth="1"/>
    <col min="3" max="3" width="16.00390625" style="1" customWidth="1"/>
    <col min="4" max="4" width="10.7109375" style="1" customWidth="1"/>
    <col min="5" max="5" width="2.140625" style="1" customWidth="1"/>
    <col min="6" max="7" width="13.28125" style="1" customWidth="1"/>
    <col min="8" max="8" width="2.00390625" style="1" customWidth="1"/>
    <col min="9" max="9" width="12.140625" style="1" customWidth="1"/>
    <col min="10" max="10" width="2.00390625" style="4" customWidth="1"/>
    <col min="11" max="11" width="13.00390625" style="4" customWidth="1"/>
    <col min="12" max="12" width="1.7109375" style="4" customWidth="1"/>
    <col min="13" max="13" width="12.7109375" style="4" customWidth="1"/>
    <col min="14" max="14" width="1.421875" style="4" customWidth="1"/>
    <col min="15" max="15" width="1.57421875" style="4" customWidth="1"/>
    <col min="16" max="16" width="9.8515625" style="4" customWidth="1"/>
    <col min="17" max="17" width="0.13671875" style="4" customWidth="1"/>
    <col min="18" max="18" width="8.8515625" style="137" customWidth="1"/>
    <col min="19" max="19" width="8.8515625" style="4" customWidth="1"/>
    <col min="20" max="16384" width="8.8515625" style="1" customWidth="1"/>
  </cols>
  <sheetData>
    <row r="1" ht="15.75">
      <c r="A1" s="38" t="s">
        <v>19</v>
      </c>
    </row>
    <row r="2" ht="15">
      <c r="A2" s="10"/>
    </row>
    <row r="3" ht="15.75">
      <c r="A3" s="135" t="str">
        <f>+' PL'!A3</f>
        <v>Interim  financial report  for  the  second quarter ended  31 July 2010</v>
      </c>
    </row>
    <row r="4" ht="15">
      <c r="A4" s="136" t="s">
        <v>46</v>
      </c>
    </row>
    <row r="5" ht="15">
      <c r="A5" s="136"/>
    </row>
    <row r="6" ht="15.75">
      <c r="A6" s="40" t="s">
        <v>4</v>
      </c>
    </row>
    <row r="7" ht="15">
      <c r="A7" s="18"/>
    </row>
    <row r="10" spans="4:17" ht="15">
      <c r="D10" s="18"/>
      <c r="E10" s="18"/>
      <c r="F10" s="18"/>
      <c r="G10" s="18"/>
      <c r="H10" s="18"/>
      <c r="I10" s="18"/>
      <c r="J10" s="73"/>
      <c r="K10" s="73"/>
      <c r="L10" s="73"/>
      <c r="M10" s="73"/>
      <c r="N10" s="73"/>
      <c r="O10" s="73"/>
      <c r="P10" s="73"/>
      <c r="Q10" s="73"/>
    </row>
    <row r="11" spans="4:17" ht="15">
      <c r="D11" s="18"/>
      <c r="E11" s="18"/>
      <c r="F11" s="18"/>
      <c r="G11" s="18"/>
      <c r="H11" s="18"/>
      <c r="I11" s="47"/>
      <c r="J11" s="73"/>
      <c r="K11" s="43"/>
      <c r="L11" s="73"/>
      <c r="Q11" s="73"/>
    </row>
    <row r="12" spans="4:19" s="11" customFormat="1" ht="15">
      <c r="D12" s="119"/>
      <c r="E12" s="119"/>
      <c r="F12" s="119"/>
      <c r="G12" s="119"/>
      <c r="H12" s="119"/>
      <c r="I12" s="47"/>
      <c r="J12" s="119"/>
      <c r="L12" s="87"/>
      <c r="M12" s="87"/>
      <c r="N12" s="87"/>
      <c r="O12" s="87"/>
      <c r="P12" s="87"/>
      <c r="Q12" s="120"/>
      <c r="R12" s="138"/>
      <c r="S12" s="3"/>
    </row>
    <row r="13" spans="17:19" s="11" customFormat="1" ht="15">
      <c r="Q13" s="120"/>
      <c r="R13" s="138"/>
      <c r="S13" s="3"/>
    </row>
    <row r="14" spans="4:19" s="11" customFormat="1" ht="15">
      <c r="D14" s="88"/>
      <c r="E14" s="176" t="s">
        <v>79</v>
      </c>
      <c r="F14" s="176"/>
      <c r="G14" s="176"/>
      <c r="H14" s="62"/>
      <c r="I14" s="47"/>
      <c r="J14" s="87"/>
      <c r="L14" s="87"/>
      <c r="M14" s="87"/>
      <c r="N14" s="87"/>
      <c r="O14" s="87"/>
      <c r="P14" s="87"/>
      <c r="Q14" s="120"/>
      <c r="R14" s="138"/>
      <c r="S14" s="3"/>
    </row>
    <row r="15" spans="7:19" s="11" customFormat="1" ht="15">
      <c r="G15" s="47" t="s">
        <v>77</v>
      </c>
      <c r="H15" s="47"/>
      <c r="I15" s="47"/>
      <c r="J15" s="89"/>
      <c r="K15" s="47" t="s">
        <v>61</v>
      </c>
      <c r="L15" s="89"/>
      <c r="Q15" s="120"/>
      <c r="R15" s="138"/>
      <c r="S15" s="3"/>
    </row>
    <row r="16" spans="4:19" s="11" customFormat="1" ht="15">
      <c r="D16" s="47" t="s">
        <v>5</v>
      </c>
      <c r="E16" s="62"/>
      <c r="F16" s="47" t="s">
        <v>27</v>
      </c>
      <c r="G16" s="47" t="s">
        <v>78</v>
      </c>
      <c r="H16" s="47"/>
      <c r="I16" s="47" t="s">
        <v>62</v>
      </c>
      <c r="J16" s="89"/>
      <c r="K16" s="89" t="s">
        <v>100</v>
      </c>
      <c r="L16" s="89"/>
      <c r="M16" s="89" t="s">
        <v>94</v>
      </c>
      <c r="N16" s="89"/>
      <c r="O16" s="89"/>
      <c r="P16" s="89" t="s">
        <v>7</v>
      </c>
      <c r="Q16" s="120"/>
      <c r="R16" s="138"/>
      <c r="S16" s="3"/>
    </row>
    <row r="17" spans="4:19" s="11" customFormat="1" ht="15">
      <c r="D17" s="91" t="s">
        <v>6</v>
      </c>
      <c r="E17" s="90"/>
      <c r="F17" s="91" t="s">
        <v>28</v>
      </c>
      <c r="G17" s="91" t="s">
        <v>59</v>
      </c>
      <c r="H17" s="91"/>
      <c r="I17" s="91" t="s">
        <v>76</v>
      </c>
      <c r="J17" s="92"/>
      <c r="K17" s="92" t="s">
        <v>60</v>
      </c>
      <c r="L17" s="92"/>
      <c r="M17" s="92" t="s">
        <v>93</v>
      </c>
      <c r="N17" s="92"/>
      <c r="O17" s="92"/>
      <c r="P17" s="92" t="s">
        <v>18</v>
      </c>
      <c r="Q17" s="120"/>
      <c r="R17" s="138"/>
      <c r="S17" s="3"/>
    </row>
    <row r="18" spans="4:17" ht="15">
      <c r="D18" s="80" t="s">
        <v>0</v>
      </c>
      <c r="E18" s="10"/>
      <c r="F18" s="80" t="s">
        <v>0</v>
      </c>
      <c r="G18" s="80" t="s">
        <v>0</v>
      </c>
      <c r="H18" s="10"/>
      <c r="I18" s="80" t="s">
        <v>0</v>
      </c>
      <c r="J18" s="93"/>
      <c r="K18" s="80" t="s">
        <v>0</v>
      </c>
      <c r="L18" s="93"/>
      <c r="M18" s="80" t="s">
        <v>0</v>
      </c>
      <c r="N18" s="80"/>
      <c r="O18" s="93"/>
      <c r="P18" s="80" t="s">
        <v>0</v>
      </c>
      <c r="Q18" s="75"/>
    </row>
    <row r="19" spans="4:17" ht="8.25" customHeight="1">
      <c r="D19" s="74"/>
      <c r="E19" s="41"/>
      <c r="F19" s="74"/>
      <c r="G19" s="74"/>
      <c r="H19" s="41"/>
      <c r="I19" s="74"/>
      <c r="J19" s="75"/>
      <c r="K19" s="49"/>
      <c r="L19" s="75"/>
      <c r="M19" s="49"/>
      <c r="N19" s="49"/>
      <c r="O19" s="75"/>
      <c r="P19" s="49"/>
      <c r="Q19" s="75"/>
    </row>
    <row r="20" spans="1:19" s="18" customFormat="1" ht="15">
      <c r="A20" s="10" t="s">
        <v>111</v>
      </c>
      <c r="B20" s="1"/>
      <c r="C20" s="1"/>
      <c r="D20" s="80"/>
      <c r="E20" s="1"/>
      <c r="F20" s="1"/>
      <c r="G20" s="1"/>
      <c r="H20" s="1"/>
      <c r="I20" s="1"/>
      <c r="J20" s="4"/>
      <c r="K20" s="4"/>
      <c r="L20" s="4"/>
      <c r="M20" s="4"/>
      <c r="N20" s="4"/>
      <c r="O20" s="4"/>
      <c r="P20" s="4"/>
      <c r="Q20" s="73"/>
      <c r="R20" s="139"/>
      <c r="S20" s="73"/>
    </row>
    <row r="21" spans="1:19" s="18" customFormat="1" ht="7.5" customHeight="1">
      <c r="A21" s="1"/>
      <c r="B21" s="1"/>
      <c r="C21" s="1"/>
      <c r="D21" s="1"/>
      <c r="E21" s="1"/>
      <c r="F21" s="1"/>
      <c r="G21" s="1"/>
      <c r="H21" s="1"/>
      <c r="I21" s="1"/>
      <c r="J21" s="4"/>
      <c r="K21" s="4"/>
      <c r="L21" s="4"/>
      <c r="M21" s="4"/>
      <c r="N21" s="4"/>
      <c r="O21" s="4"/>
      <c r="P21" s="4"/>
      <c r="Q21" s="73"/>
      <c r="R21" s="139"/>
      <c r="S21" s="73"/>
    </row>
    <row r="22" spans="1:19" s="152" customFormat="1" ht="31.5" customHeight="1">
      <c r="A22" s="177" t="s">
        <v>104</v>
      </c>
      <c r="B22" s="177"/>
      <c r="C22" s="177"/>
      <c r="D22" s="146">
        <v>473692</v>
      </c>
      <c r="E22" s="146"/>
      <c r="F22" s="146">
        <v>26560</v>
      </c>
      <c r="G22" s="147">
        <v>-5360</v>
      </c>
      <c r="H22" s="146"/>
      <c r="I22" s="146">
        <v>-407461</v>
      </c>
      <c r="J22" s="148"/>
      <c r="K22" s="148">
        <f>SUM(D22:I22)</f>
        <v>87431</v>
      </c>
      <c r="L22" s="148"/>
      <c r="M22" s="149">
        <v>8736</v>
      </c>
      <c r="N22" s="149"/>
      <c r="O22" s="149"/>
      <c r="P22" s="149">
        <f>SUM(K22:M22)</f>
        <v>96167</v>
      </c>
      <c r="Q22" s="150"/>
      <c r="R22" s="151">
        <f>+P22-' BS'!J40</f>
        <v>0</v>
      </c>
      <c r="S22" s="150"/>
    </row>
    <row r="23" spans="1:19" s="152" customFormat="1" ht="8.25" customHeight="1">
      <c r="A23" s="145"/>
      <c r="B23" s="145"/>
      <c r="C23" s="145"/>
      <c r="D23" s="146"/>
      <c r="E23" s="146"/>
      <c r="F23" s="146"/>
      <c r="G23" s="147"/>
      <c r="H23" s="146"/>
      <c r="I23" s="146"/>
      <c r="J23" s="148"/>
      <c r="K23" s="148"/>
      <c r="L23" s="148"/>
      <c r="M23" s="149"/>
      <c r="N23" s="149"/>
      <c r="O23" s="149"/>
      <c r="P23" s="149"/>
      <c r="Q23" s="150"/>
      <c r="R23" s="151"/>
      <c r="S23" s="150"/>
    </row>
    <row r="24" spans="1:19" s="18" customFormat="1" ht="15">
      <c r="A24" s="1" t="s">
        <v>107</v>
      </c>
      <c r="B24" s="1"/>
      <c r="C24" s="1"/>
      <c r="D24" s="158">
        <v>0</v>
      </c>
      <c r="E24" s="158"/>
      <c r="F24" s="158">
        <v>0</v>
      </c>
      <c r="G24" s="159">
        <v>0</v>
      </c>
      <c r="H24" s="158"/>
      <c r="I24" s="158">
        <f>-4895+3517</f>
        <v>-1378</v>
      </c>
      <c r="J24" s="160"/>
      <c r="K24" s="158">
        <f>SUM(D24:I24)</f>
        <v>-1378</v>
      </c>
      <c r="L24" s="161"/>
      <c r="M24" s="162">
        <v>0</v>
      </c>
      <c r="N24" s="162"/>
      <c r="O24" s="162"/>
      <c r="P24" s="158">
        <f>SUM(K24:M24)</f>
        <v>-1378</v>
      </c>
      <c r="Q24" s="163"/>
      <c r="R24" s="164"/>
      <c r="S24" s="73"/>
    </row>
    <row r="25" spans="1:19" s="18" customFormat="1" ht="6" customHeight="1">
      <c r="A25" s="1"/>
      <c r="B25" s="1"/>
      <c r="C25" s="1"/>
      <c r="D25" s="153"/>
      <c r="E25" s="153"/>
      <c r="F25" s="153"/>
      <c r="G25" s="154"/>
      <c r="H25" s="153"/>
      <c r="I25" s="153"/>
      <c r="J25" s="155"/>
      <c r="K25" s="153"/>
      <c r="L25" s="156"/>
      <c r="M25" s="157"/>
      <c r="N25" s="157"/>
      <c r="O25" s="157"/>
      <c r="P25" s="157"/>
      <c r="Q25" s="163"/>
      <c r="R25" s="164"/>
      <c r="S25" s="73"/>
    </row>
    <row r="26" spans="1:19" s="18" customFormat="1" ht="6.75" customHeight="1">
      <c r="A26" s="1"/>
      <c r="B26" s="1"/>
      <c r="C26" s="1"/>
      <c r="D26" s="81"/>
      <c r="E26" s="81"/>
      <c r="F26" s="81"/>
      <c r="G26" s="118"/>
      <c r="H26" s="81"/>
      <c r="I26" s="81"/>
      <c r="J26" s="82"/>
      <c r="K26" s="81"/>
      <c r="L26" s="148"/>
      <c r="M26" s="149"/>
      <c r="N26" s="149"/>
      <c r="O26" s="149"/>
      <c r="P26" s="149"/>
      <c r="Q26" s="73"/>
      <c r="R26" s="139"/>
      <c r="S26" s="73"/>
    </row>
    <row r="27" spans="1:19" s="152" customFormat="1" ht="30" customHeight="1">
      <c r="A27" s="177" t="s">
        <v>105</v>
      </c>
      <c r="B27" s="177"/>
      <c r="C27" s="177"/>
      <c r="D27" s="146">
        <f>SUM(D22:D24)</f>
        <v>473692</v>
      </c>
      <c r="E27" s="146"/>
      <c r="F27" s="146">
        <f>SUM(F22:F24)</f>
        <v>26560</v>
      </c>
      <c r="G27" s="146">
        <f>SUM(G22:G24)</f>
        <v>-5360</v>
      </c>
      <c r="H27" s="146"/>
      <c r="I27" s="146">
        <f>SUM(I22:I24)</f>
        <v>-408839</v>
      </c>
      <c r="J27" s="148"/>
      <c r="K27" s="146">
        <f>SUM(K22:K24)</f>
        <v>86053</v>
      </c>
      <c r="L27" s="148"/>
      <c r="M27" s="146">
        <f>SUM(M22:M24)</f>
        <v>8736</v>
      </c>
      <c r="N27" s="149"/>
      <c r="O27" s="149"/>
      <c r="P27" s="146">
        <f>SUM(P22:P24)</f>
        <v>94789</v>
      </c>
      <c r="Q27" s="150"/>
      <c r="R27" s="151"/>
      <c r="S27" s="150"/>
    </row>
    <row r="28" spans="1:19" s="18" customFormat="1" ht="6.75" customHeight="1">
      <c r="A28" s="1"/>
      <c r="B28" s="1"/>
      <c r="C28" s="1"/>
      <c r="D28" s="81"/>
      <c r="E28" s="81"/>
      <c r="F28" s="81"/>
      <c r="G28" s="81"/>
      <c r="H28" s="81"/>
      <c r="I28" s="81"/>
      <c r="J28" s="82"/>
      <c r="K28" s="82"/>
      <c r="L28" s="82"/>
      <c r="M28" s="4"/>
      <c r="N28" s="4"/>
      <c r="O28" s="4"/>
      <c r="P28" s="4"/>
      <c r="Q28" s="73"/>
      <c r="R28" s="139"/>
      <c r="S28" s="73"/>
    </row>
    <row r="29" spans="1:19" s="18" customFormat="1" ht="15">
      <c r="A29" s="7" t="s">
        <v>97</v>
      </c>
      <c r="B29" s="1"/>
      <c r="C29" s="1"/>
      <c r="D29" s="118">
        <v>0</v>
      </c>
      <c r="E29" s="118"/>
      <c r="F29" s="118">
        <v>0</v>
      </c>
      <c r="G29" s="118">
        <f>' PL'!I40</f>
        <v>1793.2873105222902</v>
      </c>
      <c r="H29" s="81"/>
      <c r="I29" s="81">
        <f>' PL'!I49-G29</f>
        <v>-4748.640047761414</v>
      </c>
      <c r="J29" s="83"/>
      <c r="K29" s="104">
        <f>SUM(D29:I29)</f>
        <v>-2955.352737239124</v>
      </c>
      <c r="L29" s="104"/>
      <c r="M29" s="104">
        <f>+' PL'!I50</f>
        <v>152</v>
      </c>
      <c r="N29" s="104"/>
      <c r="O29" s="104"/>
      <c r="P29" s="84">
        <f>SUM(K29:M29)</f>
        <v>-2803.352737239124</v>
      </c>
      <c r="Q29" s="105"/>
      <c r="R29" s="140"/>
      <c r="S29" s="73"/>
    </row>
    <row r="30" spans="1:19" s="18" customFormat="1" ht="6.75" customHeight="1">
      <c r="A30" s="7"/>
      <c r="B30" s="1"/>
      <c r="C30" s="1"/>
      <c r="D30" s="118"/>
      <c r="E30" s="118"/>
      <c r="F30" s="118"/>
      <c r="G30" s="118"/>
      <c r="H30" s="81"/>
      <c r="I30" s="81"/>
      <c r="J30" s="83"/>
      <c r="K30" s="104"/>
      <c r="L30" s="104"/>
      <c r="M30" s="104"/>
      <c r="N30" s="104"/>
      <c r="O30" s="104"/>
      <c r="P30" s="84"/>
      <c r="Q30" s="105"/>
      <c r="R30" s="140"/>
      <c r="S30" s="73"/>
    </row>
    <row r="31" spans="1:19" s="18" customFormat="1" ht="15">
      <c r="A31" s="7" t="s">
        <v>116</v>
      </c>
      <c r="B31" s="1"/>
      <c r="C31" s="1"/>
      <c r="D31" s="118">
        <v>0</v>
      </c>
      <c r="E31" s="118"/>
      <c r="F31" s="118">
        <v>0</v>
      </c>
      <c r="G31" s="118">
        <v>0</v>
      </c>
      <c r="H31" s="81"/>
      <c r="I31" s="81">
        <v>0</v>
      </c>
      <c r="J31" s="83"/>
      <c r="K31" s="81">
        <f>SUM(D31:I31)</f>
        <v>0</v>
      </c>
      <c r="L31" s="104"/>
      <c r="M31" s="104">
        <v>-619</v>
      </c>
      <c r="N31" s="104"/>
      <c r="O31" s="104"/>
      <c r="P31" s="81">
        <f>SUM(K31:M31)</f>
        <v>-619</v>
      </c>
      <c r="Q31" s="105"/>
      <c r="R31" s="140"/>
      <c r="S31" s="73"/>
    </row>
    <row r="32" spans="1:19" s="18" customFormat="1" ht="6.75" customHeight="1">
      <c r="A32" s="7"/>
      <c r="B32" s="1"/>
      <c r="C32" s="1"/>
      <c r="D32" s="81"/>
      <c r="E32" s="81"/>
      <c r="F32" s="81"/>
      <c r="G32" s="81"/>
      <c r="H32" s="81"/>
      <c r="I32" s="81"/>
      <c r="J32" s="82"/>
      <c r="K32" s="104"/>
      <c r="L32" s="104"/>
      <c r="M32" s="84"/>
      <c r="N32" s="84"/>
      <c r="O32" s="84"/>
      <c r="P32" s="84"/>
      <c r="Q32" s="105"/>
      <c r="R32" s="140"/>
      <c r="S32" s="73"/>
    </row>
    <row r="33" spans="1:19" s="18" customFormat="1" ht="15.75" thickBot="1">
      <c r="A33" s="1" t="s">
        <v>113</v>
      </c>
      <c r="B33" s="1"/>
      <c r="C33" s="1"/>
      <c r="D33" s="85">
        <f>SUM(D27:D32)</f>
        <v>473692</v>
      </c>
      <c r="E33" s="85">
        <f aca="true" t="shared" si="0" ref="E33:O33">SUM(E22:E32)</f>
        <v>0</v>
      </c>
      <c r="F33" s="85">
        <f>SUM(F27:F32)</f>
        <v>26560</v>
      </c>
      <c r="G33" s="85">
        <f>SUM(G27:G32)</f>
        <v>-3566.71268947771</v>
      </c>
      <c r="H33" s="85">
        <f t="shared" si="0"/>
        <v>0</v>
      </c>
      <c r="I33" s="85">
        <f>SUM(I27:I32)</f>
        <v>-413587.64004776144</v>
      </c>
      <c r="J33" s="85">
        <f t="shared" si="0"/>
        <v>0</v>
      </c>
      <c r="K33" s="85">
        <f>SUM(K27:K32)</f>
        <v>83097.64726276087</v>
      </c>
      <c r="L33" s="85">
        <f t="shared" si="0"/>
        <v>0</v>
      </c>
      <c r="M33" s="85">
        <f>SUM(M27:M32)</f>
        <v>8269</v>
      </c>
      <c r="N33" s="85">
        <f t="shared" si="0"/>
        <v>0</v>
      </c>
      <c r="O33" s="85">
        <f t="shared" si="0"/>
        <v>0</v>
      </c>
      <c r="P33" s="85">
        <f>SUM(P27:P32)</f>
        <v>91366.64726276087</v>
      </c>
      <c r="Q33" s="105"/>
      <c r="R33" s="140">
        <f>+P33-' BS'!H40</f>
        <v>0.08465555045404471</v>
      </c>
      <c r="S33" s="73"/>
    </row>
    <row r="34" spans="1:19" s="18" customFormat="1" ht="15.75" thickTop="1">
      <c r="A34" s="1"/>
      <c r="B34" s="1"/>
      <c r="C34" s="1"/>
      <c r="D34" s="80"/>
      <c r="E34" s="1"/>
      <c r="F34" s="1"/>
      <c r="G34" s="1"/>
      <c r="H34" s="1"/>
      <c r="I34" s="76"/>
      <c r="J34" s="4"/>
      <c r="K34" s="4"/>
      <c r="L34" s="4"/>
      <c r="M34" s="1"/>
      <c r="N34" s="4"/>
      <c r="O34" s="4"/>
      <c r="P34" s="4"/>
      <c r="Q34" s="73"/>
      <c r="R34" s="139">
        <f>+K33-' BS'!H37</f>
        <v>0.459813912253594</v>
      </c>
      <c r="S34" s="73"/>
    </row>
    <row r="35" spans="1:19" s="18" customFormat="1" ht="15">
      <c r="A35" s="1"/>
      <c r="B35" s="1"/>
      <c r="C35" s="1"/>
      <c r="D35" s="80"/>
      <c r="E35" s="1"/>
      <c r="F35" s="1"/>
      <c r="G35" s="1"/>
      <c r="H35" s="1"/>
      <c r="I35" s="1"/>
      <c r="J35" s="4"/>
      <c r="K35" s="4"/>
      <c r="L35" s="4"/>
      <c r="M35" s="4"/>
      <c r="N35" s="4"/>
      <c r="O35" s="4"/>
      <c r="P35" s="4"/>
      <c r="Q35" s="73"/>
      <c r="R35" s="139"/>
      <c r="S35" s="73"/>
    </row>
    <row r="36" spans="1:19" s="18" customFormat="1" ht="15">
      <c r="A36" s="1"/>
      <c r="B36" s="1"/>
      <c r="C36" s="1"/>
      <c r="D36" s="80"/>
      <c r="E36" s="1"/>
      <c r="F36" s="1"/>
      <c r="G36" s="1"/>
      <c r="H36" s="1"/>
      <c r="I36" s="1"/>
      <c r="J36" s="4"/>
      <c r="K36" s="4"/>
      <c r="L36" s="4"/>
      <c r="M36" s="4"/>
      <c r="N36" s="4"/>
      <c r="O36" s="4"/>
      <c r="P36" s="4"/>
      <c r="Q36" s="73"/>
      <c r="R36" s="139"/>
      <c r="S36" s="73"/>
    </row>
    <row r="37" spans="1:19" s="18" customFormat="1" ht="15">
      <c r="A37" s="1"/>
      <c r="B37" s="1"/>
      <c r="C37" s="1"/>
      <c r="D37" s="1"/>
      <c r="E37" s="1"/>
      <c r="F37" s="1"/>
      <c r="G37" s="1"/>
      <c r="H37" s="1"/>
      <c r="I37" s="1"/>
      <c r="J37" s="4"/>
      <c r="K37" s="4"/>
      <c r="L37" s="4"/>
      <c r="M37" s="4"/>
      <c r="N37" s="4"/>
      <c r="O37" s="4"/>
      <c r="P37" s="4"/>
      <c r="Q37" s="73"/>
      <c r="R37" s="139"/>
      <c r="S37" s="73"/>
    </row>
    <row r="38" spans="1:19" s="18" customFormat="1" ht="15">
      <c r="A38" s="10" t="s">
        <v>112</v>
      </c>
      <c r="B38" s="1"/>
      <c r="C38" s="1"/>
      <c r="D38" s="80"/>
      <c r="E38" s="1"/>
      <c r="F38" s="1"/>
      <c r="G38" s="1"/>
      <c r="H38" s="1"/>
      <c r="I38" s="1"/>
      <c r="J38" s="4"/>
      <c r="K38" s="4"/>
      <c r="L38" s="4"/>
      <c r="M38" s="4"/>
      <c r="N38" s="4"/>
      <c r="O38" s="4"/>
      <c r="P38" s="4"/>
      <c r="Q38" s="73"/>
      <c r="R38" s="139"/>
      <c r="S38" s="73"/>
    </row>
    <row r="39" spans="1:19" s="18" customFormat="1" ht="6.75" customHeight="1">
      <c r="A39" s="1"/>
      <c r="B39" s="1"/>
      <c r="C39" s="1"/>
      <c r="D39" s="1"/>
      <c r="E39" s="1"/>
      <c r="F39" s="1"/>
      <c r="G39" s="1"/>
      <c r="H39" s="1"/>
      <c r="I39" s="1"/>
      <c r="J39" s="4"/>
      <c r="K39" s="4"/>
      <c r="L39" s="4"/>
      <c r="M39" s="4"/>
      <c r="N39" s="4"/>
      <c r="O39" s="4"/>
      <c r="P39" s="4"/>
      <c r="Q39" s="73"/>
      <c r="R39" s="139"/>
      <c r="S39" s="73"/>
    </row>
    <row r="40" spans="1:16" ht="15">
      <c r="A40" s="1" t="s">
        <v>64</v>
      </c>
      <c r="D40" s="118">
        <v>473692</v>
      </c>
      <c r="E40" s="118"/>
      <c r="F40" s="118">
        <v>26560</v>
      </c>
      <c r="G40" s="118">
        <v>-8422</v>
      </c>
      <c r="H40" s="81"/>
      <c r="I40" s="118">
        <v>-373168</v>
      </c>
      <c r="J40" s="118"/>
      <c r="K40" s="118">
        <f>SUM(D40:I40)</f>
        <v>118662</v>
      </c>
      <c r="L40" s="118"/>
      <c r="M40" s="118">
        <v>9475</v>
      </c>
      <c r="N40" s="118"/>
      <c r="O40" s="118"/>
      <c r="P40" s="118">
        <f>SUM(K40:M40)</f>
        <v>128137</v>
      </c>
    </row>
    <row r="41" spans="4:16" ht="6.75" customHeight="1">
      <c r="D41" s="118"/>
      <c r="E41" s="118"/>
      <c r="F41" s="118"/>
      <c r="G41" s="118"/>
      <c r="H41" s="81"/>
      <c r="I41" s="118"/>
      <c r="J41" s="118"/>
      <c r="K41" s="118"/>
      <c r="L41" s="118"/>
      <c r="M41" s="118"/>
      <c r="N41" s="118"/>
      <c r="O41" s="118"/>
      <c r="P41" s="118"/>
    </row>
    <row r="42" spans="1:18" ht="15">
      <c r="A42" s="7" t="s">
        <v>97</v>
      </c>
      <c r="D42" s="118">
        <v>0</v>
      </c>
      <c r="E42" s="118"/>
      <c r="F42" s="118">
        <v>0</v>
      </c>
      <c r="G42" s="118">
        <f>' PL'!K40</f>
        <v>1690</v>
      </c>
      <c r="H42" s="81"/>
      <c r="I42" s="118">
        <f>' PL'!K45</f>
        <v>-11910</v>
      </c>
      <c r="J42" s="143"/>
      <c r="K42" s="118">
        <f>SUM(D42:I42)</f>
        <v>-10220</v>
      </c>
      <c r="L42" s="118"/>
      <c r="M42" s="118">
        <f>' PL'!K46</f>
        <v>-468</v>
      </c>
      <c r="N42" s="118"/>
      <c r="O42" s="118">
        <v>-98</v>
      </c>
      <c r="P42" s="118">
        <f>+K42+M42</f>
        <v>-10688</v>
      </c>
      <c r="R42" s="137">
        <f>+P42-' PL'!K51</f>
        <v>0</v>
      </c>
    </row>
    <row r="43" spans="1:12" ht="6.75" customHeight="1">
      <c r="A43" s="55"/>
      <c r="D43" s="81"/>
      <c r="E43" s="81"/>
      <c r="F43" s="81"/>
      <c r="G43" s="81"/>
      <c r="H43" s="81"/>
      <c r="I43" s="81"/>
      <c r="J43" s="82"/>
      <c r="K43" s="82"/>
      <c r="L43" s="82"/>
    </row>
    <row r="44" spans="1:16" ht="15.75" thickBot="1">
      <c r="A44" s="1" t="s">
        <v>114</v>
      </c>
      <c r="D44" s="85">
        <f>SUM(D40:D43)</f>
        <v>473692</v>
      </c>
      <c r="E44" s="85"/>
      <c r="F44" s="85">
        <f>SUM(F40:F43)</f>
        <v>26560</v>
      </c>
      <c r="G44" s="85">
        <f>SUM(G40:G43)</f>
        <v>-6732</v>
      </c>
      <c r="H44" s="85"/>
      <c r="I44" s="85">
        <f>SUM(I40:I43)</f>
        <v>-385078</v>
      </c>
      <c r="J44" s="86"/>
      <c r="K44" s="85">
        <f>SUM(K40:K43)</f>
        <v>108442</v>
      </c>
      <c r="L44" s="86"/>
      <c r="M44" s="85">
        <f>SUM(M40:M43)</f>
        <v>9007</v>
      </c>
      <c r="N44" s="85"/>
      <c r="O44" s="86"/>
      <c r="P44" s="85">
        <f>SUM(P40:P43)</f>
        <v>117449</v>
      </c>
    </row>
    <row r="45" ht="15.75" thickTop="1"/>
    <row r="62" spans="1:9" ht="15">
      <c r="A62" s="77"/>
      <c r="D62" s="76"/>
      <c r="E62" s="76"/>
      <c r="F62" s="76"/>
      <c r="G62" s="76"/>
      <c r="H62" s="76"/>
      <c r="I62" s="76"/>
    </row>
    <row r="63" spans="1:9" ht="15">
      <c r="A63" s="77"/>
      <c r="D63" s="76"/>
      <c r="E63" s="76"/>
      <c r="F63" s="76"/>
      <c r="G63" s="76"/>
      <c r="H63" s="76"/>
      <c r="I63" s="76"/>
    </row>
    <row r="64" spans="4:9" ht="15">
      <c r="D64" s="76"/>
      <c r="E64" s="76"/>
      <c r="F64" s="76"/>
      <c r="G64" s="76"/>
      <c r="H64" s="76"/>
      <c r="I64" s="76"/>
    </row>
    <row r="65" spans="1:11" ht="15">
      <c r="A65" s="78"/>
      <c r="B65" s="78"/>
      <c r="C65" s="78"/>
      <c r="D65" s="78"/>
      <c r="E65" s="78"/>
      <c r="F65" s="78"/>
      <c r="G65" s="78"/>
      <c r="H65" s="78"/>
      <c r="I65" s="78"/>
      <c r="J65" s="78"/>
      <c r="K65" s="79"/>
    </row>
    <row r="66" spans="1:11" ht="15">
      <c r="A66" s="171"/>
      <c r="B66" s="171"/>
      <c r="C66" s="171"/>
      <c r="D66" s="171"/>
      <c r="E66" s="171"/>
      <c r="F66" s="171"/>
      <c r="G66" s="171"/>
      <c r="H66" s="171"/>
      <c r="I66" s="171"/>
      <c r="J66" s="171"/>
      <c r="K66" s="2"/>
    </row>
    <row r="67" spans="1:11" ht="15">
      <c r="A67" s="25"/>
      <c r="B67" s="23"/>
      <c r="C67" s="23"/>
      <c r="D67" s="23"/>
      <c r="E67" s="23"/>
      <c r="F67" s="23"/>
      <c r="G67" s="23"/>
      <c r="H67" s="23"/>
      <c r="I67" s="23"/>
      <c r="J67" s="23"/>
      <c r="K67" s="14"/>
    </row>
    <row r="68" spans="4:9" ht="15">
      <c r="D68" s="76"/>
      <c r="E68" s="76"/>
      <c r="F68" s="76"/>
      <c r="G68" s="76"/>
      <c r="H68" s="76"/>
      <c r="I68" s="76"/>
    </row>
    <row r="69" spans="4:9" ht="15">
      <c r="D69" s="76"/>
      <c r="E69" s="76"/>
      <c r="F69" s="76"/>
      <c r="G69" s="76"/>
      <c r="H69" s="76"/>
      <c r="I69" s="76"/>
    </row>
    <row r="70" spans="4:9" ht="15">
      <c r="D70" s="76"/>
      <c r="E70" s="76"/>
      <c r="F70" s="76"/>
      <c r="G70" s="76"/>
      <c r="H70" s="76"/>
      <c r="I70" s="76"/>
    </row>
    <row r="71" spans="4:9" ht="15">
      <c r="D71" s="76"/>
      <c r="E71" s="76"/>
      <c r="F71" s="76"/>
      <c r="G71" s="76"/>
      <c r="H71" s="76"/>
      <c r="I71" s="76"/>
    </row>
    <row r="72" spans="4:9" ht="15">
      <c r="D72" s="76"/>
      <c r="E72" s="76"/>
      <c r="F72" s="76"/>
      <c r="G72" s="76"/>
      <c r="H72" s="76"/>
      <c r="I72" s="76"/>
    </row>
    <row r="73" spans="4:9" ht="15">
      <c r="D73" s="76"/>
      <c r="E73" s="76"/>
      <c r="F73" s="76"/>
      <c r="G73" s="76"/>
      <c r="H73" s="76"/>
      <c r="I73" s="76"/>
    </row>
  </sheetData>
  <mergeCells count="4">
    <mergeCell ref="A66:J66"/>
    <mergeCell ref="E14:G14"/>
    <mergeCell ref="A22:C22"/>
    <mergeCell ref="A27:C27"/>
  </mergeCells>
  <printOptions horizontalCentered="1"/>
  <pageMargins left="0.5" right="0.54" top="0.75" bottom="0.5" header="0" footer="0.25"/>
  <pageSetup firstPageNumber="3" useFirstPageNumber="1" horizontalDpi="600" verticalDpi="600" orientation="portrait" paperSize="9" scale="70" r:id="rId2"/>
  <headerFooter alignWithMargins="0">
    <oddFooter>&amp;C&amp;"Times New Roman,Regular"&amp;11&amp;P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dc:creator>
  <cp:keywords/>
  <dc:description/>
  <cp:lastModifiedBy>Edward Raw</cp:lastModifiedBy>
  <cp:lastPrinted>2010-09-29T11:14:06Z</cp:lastPrinted>
  <dcterms:created xsi:type="dcterms:W3CDTF">2004-05-10T08:48:15Z</dcterms:created>
  <dcterms:modified xsi:type="dcterms:W3CDTF">2010-09-29T11:33:34Z</dcterms:modified>
  <cp:category/>
  <cp:version/>
  <cp:contentType/>
  <cp:contentStatus/>
</cp:coreProperties>
</file>